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Mi unidad\LiNVESTiC\05.- PROYECTOS\18-007 FRONTUR 2017 GV\TABLAS\Tablas Anuales 2017\"/>
    </mc:Choice>
  </mc:AlternateContent>
  <bookViews>
    <workbookView xWindow="0" yWindow="0" windowWidth="15480" windowHeight="7152"/>
  </bookViews>
  <sheets>
    <sheet name="Portada" sheetId="441" r:id="rId1"/>
    <sheet name="Índice completo" sheetId="305" state="hidden" r:id="rId2"/>
    <sheet name="Índice" sheetId="440" r:id="rId3"/>
    <sheet name="Plan Tabulación" sheetId="443" r:id="rId4"/>
    <sheet name="Subportada 1" sheetId="38" r:id="rId5"/>
    <sheet name="Visi-Mes" sheetId="89" r:id="rId6"/>
    <sheet name="Visi-TipoViaj y Vía" sheetId="39" r:id="rId7"/>
    <sheet name="Visi-Resi" sheetId="71" r:id="rId8"/>
    <sheet name="Visi-Vía-Mes" sheetId="91" r:id="rId9"/>
    <sheet name="Visi-Resi-Mes" sheetId="92" r:id="rId10"/>
    <sheet name="Visi-Resi-Vía" sheetId="76" r:id="rId11"/>
    <sheet name="Subportada 2" sheetId="6" r:id="rId12"/>
    <sheet name="Tur-Mes" sheetId="98" r:id="rId13"/>
    <sheet name="Tur-Vía" sheetId="99" r:id="rId14"/>
    <sheet name="Tur-Resi" sheetId="100" r:id="rId15"/>
    <sheet name="Tur-Motivo" sheetId="101" r:id="rId16"/>
    <sheet name="Tur-Duración" sheetId="123" r:id="rId17"/>
    <sheet name="Tur-Aloja" sheetId="124" r:id="rId18"/>
    <sheet name="Tur-Paquete" sheetId="125" r:id="rId19"/>
    <sheet name="Tur-Vía-Mes" sheetId="105" r:id="rId20"/>
    <sheet name="Tur-Resi-Mes" sheetId="106" r:id="rId21"/>
    <sheet name="Tur-Motivo-Mes" sheetId="107" r:id="rId22"/>
    <sheet name="Tur-Duración-Mes" sheetId="126" r:id="rId23"/>
    <sheet name="Tur-Aloja-Mes" sheetId="127" r:id="rId24"/>
    <sheet name="Tur-Paquete-Mes" sheetId="128" r:id="rId25"/>
    <sheet name="Tur-Resi-Vía" sheetId="111" r:id="rId26"/>
    <sheet name="Tur-Motivo-Vía" sheetId="112" r:id="rId27"/>
    <sheet name="Tur-Duración-Vía" sheetId="129" r:id="rId28"/>
    <sheet name="Tur-Aloja-Vía" sheetId="130" r:id="rId29"/>
    <sheet name="Tur-Paquete-Vía" sheetId="131" r:id="rId30"/>
    <sheet name="Tur-Motivo-Resi" sheetId="116" r:id="rId31"/>
    <sheet name="Tur-Duración-Resi" sheetId="132" r:id="rId32"/>
    <sheet name="Tur-Aloja-Resi" sheetId="133" r:id="rId33"/>
    <sheet name="Tur-Paquete-Resi" sheetId="134" r:id="rId34"/>
    <sheet name="Tur-Duración-Motivo" sheetId="135" r:id="rId35"/>
    <sheet name="Tur-Aloja-Motivo" sheetId="138" r:id="rId36"/>
    <sheet name="Tur-Paquete-Motivo" sheetId="139" r:id="rId37"/>
    <sheet name="Tur-Aloja-Duración" sheetId="140" r:id="rId38"/>
    <sheet name="Tur-Paquete-Duración" sheetId="141" r:id="rId39"/>
    <sheet name="Tur-Paquete-Aloja" sheetId="145" r:id="rId40"/>
    <sheet name="Subportada 3" sheetId="2" r:id="rId41"/>
    <sheet name="Exc-Mes" sheetId="155" r:id="rId42"/>
    <sheet name="Exc-Vía" sheetId="156" r:id="rId43"/>
    <sheet name="Exc-Resi" sheetId="157" r:id="rId44"/>
    <sheet name="Exc-Vía-Mes" sheetId="160" r:id="rId45"/>
    <sheet name="Exc-Resi-Mes" sheetId="161" r:id="rId46"/>
    <sheet name="Exc-Resi-Vía" sheetId="167" r:id="rId47"/>
    <sheet name="Subportada 4" sheetId="28" r:id="rId48"/>
    <sheet name="GastoVisi-Mes" sheetId="194" r:id="rId49"/>
    <sheet name="GastoVisi-TipoViaj y Vía" sheetId="195" r:id="rId50"/>
    <sheet name="GastoVisi-Resi" sheetId="196" r:id="rId51"/>
    <sheet name="GastoVisi-Vía-Mes" sheetId="200" r:id="rId52"/>
    <sheet name="GastoVisi-Resi-Mes" sheetId="201" r:id="rId53"/>
    <sheet name="GastoVisi-Resi-Vía" sheetId="205" r:id="rId54"/>
    <sheet name="Subportada 5" sheetId="30" r:id="rId55"/>
    <sheet name="GastoTur-Mes" sheetId="214" r:id="rId56"/>
    <sheet name="GastoTur-Vía" sheetId="215" r:id="rId57"/>
    <sheet name="GastoTur-Resi" sheetId="216" r:id="rId58"/>
    <sheet name="GastoTur-Motivo" sheetId="217" r:id="rId59"/>
    <sheet name="GastoTur-Duración" sheetId="218" r:id="rId60"/>
    <sheet name="GastoTur-Aloja" sheetId="219" r:id="rId61"/>
    <sheet name="GastoTur-Paquete" sheetId="220" r:id="rId62"/>
    <sheet name="GastoTur-Vía-Mes" sheetId="223" r:id="rId63"/>
    <sheet name="GastoTur-Resi-Mes" sheetId="224" r:id="rId64"/>
    <sheet name="GastoTur-Motivo-Mes" sheetId="225" r:id="rId65"/>
    <sheet name="GastoTur-Duración-Mes" sheetId="226" r:id="rId66"/>
    <sheet name="GastoTur-Aloja-Mes" sheetId="227" r:id="rId67"/>
    <sheet name="GastoTur-Paquete-Mes" sheetId="228" r:id="rId68"/>
    <sheet name="GastoTur-Resi-Vía" sheetId="231" r:id="rId69"/>
    <sheet name="GastoTur-Motivo-Vía" sheetId="232" r:id="rId70"/>
    <sheet name="GastoTur-Duración-Vía" sheetId="233" r:id="rId71"/>
    <sheet name="GastoTur-Aloja-Vía" sheetId="234" r:id="rId72"/>
    <sheet name="GastoTur-Paquete-Vía" sheetId="235" r:id="rId73"/>
    <sheet name="GastoTur-Motivo-Resi" sheetId="238" r:id="rId74"/>
    <sheet name="GastoTur-Duración-Resi" sheetId="239" r:id="rId75"/>
    <sheet name="GastoTur-Aloja-Resi" sheetId="240" r:id="rId76"/>
    <sheet name="GastoTur-Paquete-Resi" sheetId="241" r:id="rId77"/>
    <sheet name="GastoTur-Duración-Motivo" sheetId="244" r:id="rId78"/>
    <sheet name="GastoTur-Aloja-Motivo" sheetId="245" r:id="rId79"/>
    <sheet name="GastoTur-Paquete-Motivo" sheetId="246" r:id="rId80"/>
    <sheet name="GastoTur-Aloja-Duración" sheetId="249" r:id="rId81"/>
    <sheet name="GastoTur-Paquete-Duración" sheetId="250" r:id="rId82"/>
    <sheet name="GastoTur-Paquete-Aloja" sheetId="253" r:id="rId83"/>
    <sheet name="Subportada 6" sheetId="29" r:id="rId84"/>
    <sheet name="GastoExc-Mes" sheetId="269" r:id="rId85"/>
    <sheet name="GastoExc-Vía" sheetId="270" r:id="rId86"/>
    <sheet name="GastoExc-Resi" sheetId="271" r:id="rId87"/>
    <sheet name="GastoExc-Vía-Mes" sheetId="276" r:id="rId88"/>
    <sheet name="GastoExc-Resi-Mes" sheetId="277" r:id="rId89"/>
    <sheet name="GastoExc-Resi-Vía" sheetId="282" r:id="rId90"/>
    <sheet name="Subportada 7" sheetId="306" r:id="rId91"/>
    <sheet name="EMTur-Serie Anual" sheetId="307" r:id="rId92"/>
    <sheet name="EMTur-Vía-Mes" sheetId="316" r:id="rId93"/>
    <sheet name="EMTur-Resi-Mes" sheetId="317" r:id="rId94"/>
    <sheet name="EMTur-Motivo-Mes" sheetId="318" r:id="rId95"/>
    <sheet name="EMTur-Duración-Mes" sheetId="319" r:id="rId96"/>
    <sheet name="EMTur-Aloja-Mes" sheetId="320" r:id="rId97"/>
    <sheet name="EMTur-Paquete-Mes" sheetId="321" r:id="rId98"/>
    <sheet name="EMTur-Resi-Vía" sheetId="324" r:id="rId99"/>
    <sheet name="EMTur-Motivo-Vía" sheetId="325" r:id="rId100"/>
    <sheet name="EMTur-Duración-Vía" sheetId="326" r:id="rId101"/>
    <sheet name="EMTur-Aloja-Vía" sheetId="327" r:id="rId102"/>
    <sheet name="EMTur-Paquete-Vía" sheetId="328" r:id="rId103"/>
    <sheet name="EMTur-Motivo-Resi" sheetId="331" r:id="rId104"/>
    <sheet name="EMTur-Duración-Resi" sheetId="332" r:id="rId105"/>
    <sheet name="EMTur-Aloja-Resi" sheetId="333" r:id="rId106"/>
    <sheet name="EMTur-Paquete-Resi" sheetId="334" r:id="rId107"/>
    <sheet name="EMTur-Duración-Motivo" sheetId="337" r:id="rId108"/>
    <sheet name="EMTur-Aloja-Motivo" sheetId="338" r:id="rId109"/>
    <sheet name="EMTur-Paquete-Motivo" sheetId="339" r:id="rId110"/>
    <sheet name="EMTur-Aloja-Duración" sheetId="342" r:id="rId111"/>
    <sheet name="EMTur-Paquete-Duración" sheetId="343" r:id="rId112"/>
    <sheet name="EMTur-Paquete-Aloja" sheetId="346" r:id="rId113"/>
    <sheet name="Contraportada" sheetId="444" r:id="rId114"/>
  </sheets>
  <definedNames>
    <definedName name="_xlnm._FilterDatabase" localSheetId="2" hidden="1">Índice!$F$1:$G$135</definedName>
    <definedName name="_xlnm.Print_Area" localSheetId="113">Contraportada!$A$1:$H$66</definedName>
    <definedName name="_xlnm.Print_Area" localSheetId="46">'Exc-Resi-Vía'!$A$1:$E$67</definedName>
    <definedName name="_xlnm.Print_Area" localSheetId="89">'GastoExc-Resi-Vía'!$A$1:$F$97</definedName>
    <definedName name="_xlnm.Print_Area" localSheetId="87">'GastoExc-Vía-Mes'!$A$1:$N$55</definedName>
    <definedName name="_xlnm.Print_Area" localSheetId="75">'GastoTur-Aloja-Resi'!$A$1:$M$64</definedName>
    <definedName name="_xlnm.Print_Area" localSheetId="48">'GastoVisi-Mes'!$A$1:$I$67</definedName>
    <definedName name="_xlnm.Print_Area" localSheetId="50">'GastoVisi-Resi'!$A$1:$G$66</definedName>
    <definedName name="_xlnm.Print_Area" localSheetId="49">'GastoVisi-TipoViaj y Vía'!$A$1:$G$67</definedName>
    <definedName name="_xlnm.Print_Area" localSheetId="51">'GastoVisi-Vía-Mes'!$A$1:$N$72</definedName>
    <definedName name="_xlnm.Print_Area" localSheetId="2">Índice!$A$1:$D$135</definedName>
    <definedName name="_xlnm.Print_Area" localSheetId="1">'Índice completo'!$A$1:$D$1287</definedName>
    <definedName name="_xlnm.Print_Area" localSheetId="0">Portada!$A$1:$J$62</definedName>
    <definedName name="_xlnm.Print_Area" localSheetId="23">'Tur-Aloja-Mes'!$A$1:$N$31</definedName>
    <definedName name="_xlnm.Print_Area" localSheetId="21">'Tur-Motivo-Mes'!$A$1:$N$31</definedName>
    <definedName name="_xlnm.Print_Area" localSheetId="10">'Visi-Resi-Vía'!$A$1:$F$73</definedName>
    <definedName name="_xlnm.Print_Titles" localSheetId="2">Índice!$1:$3</definedName>
    <definedName name="_xlnm.Print_Titles" localSheetId="1">'Índice completo'!$2:$2</definedName>
    <definedName name="_xlnm.Print_Titles" localSheetId="3">'Plan Tabulación'!$1:$2</definedName>
    <definedName name="_xlnm.Print_Titles" localSheetId="13">'Tur-Vía'!#REF!</definedName>
  </definedNames>
  <calcPr calcId="152511"/>
</workbook>
</file>

<file path=xl/calcChain.xml><?xml version="1.0" encoding="utf-8"?>
<calcChain xmlns="http://schemas.openxmlformats.org/spreadsheetml/2006/main">
  <c r="A3" i="305" l="1"/>
  <c r="A1136" i="305"/>
  <c r="A1054" i="305"/>
  <c r="A879" i="305"/>
  <c r="A511" i="305"/>
  <c r="A334" i="305"/>
  <c r="A237" i="305"/>
  <c r="A76" i="305"/>
  <c r="O1257" i="305"/>
  <c r="O1260" i="305"/>
  <c r="O1263" i="305"/>
  <c r="O1266" i="305"/>
  <c r="O1269" i="305"/>
  <c r="O1273" i="305"/>
  <c r="O1277" i="305"/>
  <c r="O1281" i="305"/>
  <c r="O1285" i="305"/>
  <c r="L1287" i="305"/>
  <c r="N1286" i="305"/>
  <c r="N1287" i="305" s="1"/>
  <c r="L1286" i="305"/>
  <c r="L1285" i="305"/>
  <c r="P1285" i="305"/>
  <c r="B1285" i="305" l="1"/>
  <c r="C1285" i="305"/>
  <c r="O1286" i="305"/>
  <c r="P1286" i="305"/>
  <c r="B1286" i="305" l="1"/>
  <c r="C1286" i="305"/>
  <c r="O1287" i="305"/>
  <c r="L1284" i="305"/>
  <c r="L1283" i="305"/>
  <c r="N1282" i="305"/>
  <c r="L1282" i="305"/>
  <c r="L1281" i="305"/>
  <c r="P1281" i="305"/>
  <c r="P1287" i="305"/>
  <c r="B1281" i="305" l="1"/>
  <c r="C1281" i="305"/>
  <c r="B1287" i="305"/>
  <c r="C1287" i="305"/>
  <c r="N1283" i="305"/>
  <c r="N1284" i="305" s="1"/>
  <c r="O1282" i="305"/>
  <c r="P1282" i="305"/>
  <c r="B1282" i="305" l="1"/>
  <c r="C1282" i="305"/>
  <c r="O1283" i="305"/>
  <c r="L1280" i="305"/>
  <c r="P1283" i="305"/>
  <c r="B1283" i="305" l="1"/>
  <c r="C1283" i="305"/>
  <c r="O1284" i="305"/>
  <c r="L1279" i="305"/>
  <c r="P1284" i="305"/>
  <c r="B1284" i="305" l="1"/>
  <c r="C1284" i="305"/>
  <c r="N1278" i="305"/>
  <c r="L1278" i="305"/>
  <c r="L1277" i="305"/>
  <c r="P1277" i="305"/>
  <c r="B1277" i="305" l="1"/>
  <c r="C1277" i="305"/>
  <c r="N1279" i="305"/>
  <c r="N1280" i="305" s="1"/>
  <c r="O1278" i="305"/>
  <c r="P1278" i="305"/>
  <c r="B1278" i="305" l="1"/>
  <c r="C1278" i="305"/>
  <c r="O1279" i="305"/>
  <c r="L1276" i="305"/>
  <c r="P1279" i="305"/>
  <c r="B1279" i="305" l="1"/>
  <c r="C1279" i="305"/>
  <c r="O1280" i="305"/>
  <c r="L1275" i="305"/>
  <c r="P1280" i="305"/>
  <c r="B1280" i="305" l="1"/>
  <c r="C1280" i="305"/>
  <c r="N1274" i="305"/>
  <c r="L1274" i="305"/>
  <c r="L1273" i="305"/>
  <c r="P1273" i="305"/>
  <c r="B1273" i="305" l="1"/>
  <c r="C1273" i="305"/>
  <c r="N1275" i="305"/>
  <c r="N1276" i="305" s="1"/>
  <c r="O1274" i="305"/>
  <c r="P1274" i="305"/>
  <c r="B1274" i="305" l="1"/>
  <c r="C1274" i="305"/>
  <c r="O1275" i="305"/>
  <c r="P1275" i="305"/>
  <c r="B1275" i="305" l="1"/>
  <c r="C1275" i="305"/>
  <c r="O1276" i="305"/>
  <c r="P1276" i="305"/>
  <c r="B1276" i="305" l="1"/>
  <c r="C1276" i="305"/>
  <c r="L1272" i="305"/>
  <c r="L1271" i="305" l="1"/>
  <c r="N1270" i="305" l="1"/>
  <c r="L1270" i="305"/>
  <c r="L1269" i="305"/>
  <c r="P1269" i="305"/>
  <c r="B1269" i="305" l="1"/>
  <c r="C1269" i="305"/>
  <c r="N1271" i="305"/>
  <c r="N1272" i="305" s="1"/>
  <c r="O1270" i="305"/>
  <c r="L1268" i="305"/>
  <c r="P1270" i="305"/>
  <c r="B1270" i="305" l="1"/>
  <c r="C1270" i="305"/>
  <c r="O1271" i="305"/>
  <c r="N1267" i="305"/>
  <c r="L1267" i="305"/>
  <c r="P1271" i="305"/>
  <c r="B1271" i="305" l="1"/>
  <c r="C1271" i="305"/>
  <c r="O1272" i="305"/>
  <c r="N1268" i="305"/>
  <c r="O1267" i="305"/>
  <c r="L1266" i="305"/>
  <c r="P1266" i="305"/>
  <c r="P1272" i="305"/>
  <c r="P1267" i="305"/>
  <c r="O1268" i="305" l="1"/>
  <c r="B1266" i="305"/>
  <c r="C1266" i="305"/>
  <c r="B1267" i="305"/>
  <c r="C1267" i="305"/>
  <c r="B1272" i="305"/>
  <c r="C1272" i="305"/>
  <c r="L1265" i="305"/>
  <c r="P1268" i="305"/>
  <c r="B1268" i="305" l="1"/>
  <c r="C1268" i="305"/>
  <c r="N1264" i="305"/>
  <c r="L1264" i="305"/>
  <c r="N1265" i="305" l="1"/>
  <c r="O1264" i="305"/>
  <c r="L1263" i="305"/>
  <c r="P1263" i="305"/>
  <c r="P1264" i="305"/>
  <c r="B1263" i="305" l="1"/>
  <c r="C1263" i="305"/>
  <c r="B1264" i="305"/>
  <c r="C1264" i="305"/>
  <c r="O1265" i="305"/>
  <c r="L1262" i="305"/>
  <c r="P1265" i="305"/>
  <c r="B1265" i="305" l="1"/>
  <c r="C1265" i="305"/>
  <c r="N1261" i="305"/>
  <c r="L1261" i="305"/>
  <c r="L1260" i="305"/>
  <c r="P1260" i="305"/>
  <c r="B1260" i="305" l="1"/>
  <c r="C1260" i="305"/>
  <c r="N1262" i="305"/>
  <c r="O1261" i="305"/>
  <c r="L1259" i="305"/>
  <c r="P1261" i="305"/>
  <c r="B1261" i="305" l="1"/>
  <c r="C1261" i="305"/>
  <c r="O1262" i="305"/>
  <c r="N1258" i="305"/>
  <c r="L1258" i="305"/>
  <c r="L1257" i="305"/>
  <c r="P1262" i="305"/>
  <c r="P1257" i="305"/>
  <c r="B1257" i="305" l="1"/>
  <c r="C1257" i="305"/>
  <c r="B1262" i="305"/>
  <c r="C1262" i="305"/>
  <c r="N1259" i="305"/>
  <c r="O1258" i="305"/>
  <c r="L1256" i="305"/>
  <c r="N1255" i="305"/>
  <c r="N1256" i="305" s="1"/>
  <c r="L1255" i="305"/>
  <c r="O1254" i="305"/>
  <c r="L1254" i="305"/>
  <c r="P1258" i="305"/>
  <c r="P1254" i="305"/>
  <c r="O1255" i="305" l="1"/>
  <c r="O1256" i="305" s="1"/>
  <c r="B1254" i="305"/>
  <c r="C1254" i="305"/>
  <c r="B1258" i="305"/>
  <c r="C1258" i="305"/>
  <c r="O1259" i="305"/>
  <c r="L1253" i="305"/>
  <c r="P1255" i="305"/>
  <c r="P1259" i="305"/>
  <c r="P1256" i="305"/>
  <c r="C1255" i="305" l="1"/>
  <c r="B1255" i="305"/>
  <c r="B1256" i="305"/>
  <c r="C1256" i="305"/>
  <c r="B1259" i="305"/>
  <c r="C1259" i="305"/>
  <c r="O1252" i="305"/>
  <c r="O1253" i="305" s="1"/>
  <c r="L1252" i="305"/>
  <c r="O1249" i="305"/>
  <c r="L1248" i="305"/>
  <c r="L1247" i="305"/>
  <c r="L1246" i="305"/>
  <c r="N1245" i="305"/>
  <c r="N1246" i="305" s="1"/>
  <c r="N1247" i="305" s="1"/>
  <c r="N1248" i="305" s="1"/>
  <c r="L1245" i="305"/>
  <c r="O1244" i="305"/>
  <c r="L1244" i="305"/>
  <c r="P1253" i="305"/>
  <c r="P1244" i="305"/>
  <c r="P1252" i="305"/>
  <c r="O1245" i="305" l="1"/>
  <c r="O1246" i="305" s="1"/>
  <c r="B1244" i="305"/>
  <c r="C1244" i="305"/>
  <c r="B1253" i="305"/>
  <c r="C1253" i="305"/>
  <c r="B1252" i="305"/>
  <c r="C1252" i="305"/>
  <c r="L1243" i="305"/>
  <c r="P1245" i="305"/>
  <c r="P1246" i="305"/>
  <c r="C1245" i="305" l="1"/>
  <c r="B1245" i="305"/>
  <c r="B1246" i="305"/>
  <c r="C1246" i="305"/>
  <c r="O1247" i="305"/>
  <c r="L1242" i="305"/>
  <c r="P1247" i="305"/>
  <c r="B1247" i="305" l="1"/>
  <c r="C1247" i="305"/>
  <c r="O1248" i="305"/>
  <c r="L1241" i="305"/>
  <c r="P1248" i="305"/>
  <c r="B1248" i="305" l="1"/>
  <c r="C1248" i="305"/>
  <c r="N1240" i="305"/>
  <c r="N1241" i="305" s="1"/>
  <c r="N1242" i="305" s="1"/>
  <c r="N1243" i="305" s="1"/>
  <c r="L1240" i="305"/>
  <c r="O1239" i="305"/>
  <c r="L1239" i="305"/>
  <c r="P1239" i="305"/>
  <c r="O1240" i="305" l="1"/>
  <c r="O1241" i="305" s="1"/>
  <c r="B1239" i="305"/>
  <c r="C1239" i="305"/>
  <c r="L1238" i="305"/>
  <c r="P1240" i="305"/>
  <c r="P1241" i="305"/>
  <c r="C1240" i="305" l="1"/>
  <c r="B1240" i="305"/>
  <c r="B1241" i="305"/>
  <c r="C1241" i="305"/>
  <c r="O1242" i="305"/>
  <c r="L1237" i="305"/>
  <c r="P1242" i="305"/>
  <c r="B1242" i="305" l="1"/>
  <c r="C1242" i="305"/>
  <c r="O1243" i="305"/>
  <c r="L1236" i="305"/>
  <c r="P1243" i="305"/>
  <c r="B1243" i="305" l="1"/>
  <c r="C1243" i="305"/>
  <c r="N1235" i="305"/>
  <c r="N1236" i="305" s="1"/>
  <c r="N1237" i="305" s="1"/>
  <c r="N1238" i="305" s="1"/>
  <c r="L1235" i="305"/>
  <c r="O1234" i="305"/>
  <c r="L1234" i="305"/>
  <c r="O1219" i="305"/>
  <c r="O1224" i="305"/>
  <c r="O1229" i="305"/>
  <c r="O1210" i="305"/>
  <c r="O1214" i="305"/>
  <c r="L1209" i="305"/>
  <c r="N1208" i="305"/>
  <c r="N1209" i="305" s="1"/>
  <c r="L1208" i="305"/>
  <c r="O1207" i="305"/>
  <c r="L1207" i="305"/>
  <c r="P1207" i="305"/>
  <c r="P1234" i="305"/>
  <c r="O1208" i="305" l="1"/>
  <c r="O1209" i="305" s="1"/>
  <c r="O1235" i="305"/>
  <c r="O1236" i="305" s="1"/>
  <c r="B1207" i="305"/>
  <c r="C1207" i="305"/>
  <c r="B1234" i="305"/>
  <c r="C1234" i="305"/>
  <c r="L1206" i="305"/>
  <c r="P1236" i="305"/>
  <c r="P1208" i="305"/>
  <c r="P1209" i="305"/>
  <c r="P1235" i="305"/>
  <c r="B1208" i="305" l="1"/>
  <c r="C1208" i="305"/>
  <c r="B1235" i="305"/>
  <c r="C1235" i="305"/>
  <c r="B1209" i="305"/>
  <c r="C1209" i="305"/>
  <c r="B1236" i="305"/>
  <c r="C1236" i="305"/>
  <c r="O1237" i="305"/>
  <c r="N1205" i="305"/>
  <c r="N1206" i="305" s="1"/>
  <c r="L1205" i="305"/>
  <c r="O1204" i="305"/>
  <c r="L1204" i="305"/>
  <c r="P1237" i="305"/>
  <c r="O1205" i="305" l="1"/>
  <c r="B1237" i="305"/>
  <c r="C1237" i="305"/>
  <c r="O1238" i="305"/>
  <c r="O1206" i="305"/>
  <c r="L1203" i="305"/>
  <c r="P1238" i="305"/>
  <c r="P1204" i="305"/>
  <c r="P1206" i="305"/>
  <c r="P1205" i="305"/>
  <c r="B1205" i="305" l="1"/>
  <c r="C1205" i="305"/>
  <c r="C1204" i="305"/>
  <c r="B1204" i="305"/>
  <c r="B1206" i="305"/>
  <c r="C1206" i="305"/>
  <c r="B1238" i="305"/>
  <c r="C1238" i="305"/>
  <c r="N1202" i="305"/>
  <c r="N1203" i="305" s="1"/>
  <c r="L1202" i="305"/>
  <c r="O1201" i="305"/>
  <c r="L1201" i="305"/>
  <c r="O1192" i="305"/>
  <c r="O1195" i="305"/>
  <c r="O1198" i="305"/>
  <c r="L1251" i="305"/>
  <c r="N1250" i="305"/>
  <c r="O1250" i="305" s="1"/>
  <c r="L1250" i="305"/>
  <c r="L1249" i="305"/>
  <c r="P1249" i="305"/>
  <c r="P1201" i="305"/>
  <c r="O1202" i="305" l="1"/>
  <c r="O1203" i="305" s="1"/>
  <c r="B1249" i="305"/>
  <c r="C1249" i="305"/>
  <c r="B1201" i="305"/>
  <c r="C1201" i="305"/>
  <c r="N1251" i="305"/>
  <c r="O1251" i="305" s="1"/>
  <c r="L1233" i="305"/>
  <c r="P1250" i="305"/>
  <c r="P1202" i="305"/>
  <c r="P1203" i="305"/>
  <c r="C1202" i="305" l="1"/>
  <c r="B1202" i="305"/>
  <c r="B1203" i="305"/>
  <c r="C1203" i="305"/>
  <c r="B1250" i="305"/>
  <c r="C1250" i="305"/>
  <c r="L1232" i="305"/>
  <c r="L1231" i="305"/>
  <c r="N1230" i="305"/>
  <c r="O1230" i="305" s="1"/>
  <c r="L1230" i="305"/>
  <c r="L1229" i="305"/>
  <c r="P1251" i="305"/>
  <c r="P1229" i="305"/>
  <c r="B1229" i="305" l="1"/>
  <c r="C1229" i="305"/>
  <c r="B1251" i="305"/>
  <c r="C1251" i="305"/>
  <c r="N1231" i="305"/>
  <c r="N1232" i="305" s="1"/>
  <c r="N1233" i="305" s="1"/>
  <c r="L1228" i="305"/>
  <c r="P1230" i="305"/>
  <c r="O1231" i="305" l="1"/>
  <c r="O1232" i="305" s="1"/>
  <c r="O1233" i="305" s="1"/>
  <c r="B1230" i="305"/>
  <c r="C1230" i="305"/>
  <c r="L1227" i="305"/>
  <c r="P1231" i="305"/>
  <c r="B1231" i="305" l="1"/>
  <c r="C1231" i="305"/>
  <c r="L1226" i="305"/>
  <c r="P1232" i="305"/>
  <c r="B1232" i="305" l="1"/>
  <c r="C1232" i="305"/>
  <c r="N1225" i="305"/>
  <c r="O1225" i="305" s="1"/>
  <c r="L1225" i="305"/>
  <c r="L1224" i="305"/>
  <c r="P1233" i="305"/>
  <c r="P1224" i="305"/>
  <c r="B1224" i="305" l="1"/>
  <c r="C1224" i="305"/>
  <c r="B1233" i="305"/>
  <c r="C1233" i="305"/>
  <c r="N1226" i="305"/>
  <c r="N1227" i="305" s="1"/>
  <c r="N1228" i="305" s="1"/>
  <c r="L1223" i="305"/>
  <c r="P1225" i="305"/>
  <c r="O1226" i="305" l="1"/>
  <c r="O1227" i="305" s="1"/>
  <c r="O1228" i="305" s="1"/>
  <c r="B1225" i="305"/>
  <c r="C1225" i="305"/>
  <c r="L1222" i="305"/>
  <c r="P1226" i="305"/>
  <c r="B1226" i="305" l="1"/>
  <c r="C1226" i="305"/>
  <c r="L1221" i="305"/>
  <c r="P1227" i="305"/>
  <c r="B1227" i="305" l="1"/>
  <c r="C1227" i="305"/>
  <c r="N1220" i="305"/>
  <c r="O1220" i="305" s="1"/>
  <c r="L1220" i="305"/>
  <c r="L1219" i="305"/>
  <c r="P1228" i="305"/>
  <c r="P1219" i="305"/>
  <c r="B1219" i="305" l="1"/>
  <c r="C1219" i="305"/>
  <c r="B1228" i="305"/>
  <c r="C1228" i="305"/>
  <c r="N1221" i="305"/>
  <c r="N1222" i="305" s="1"/>
  <c r="N1223" i="305" s="1"/>
  <c r="L1218" i="305"/>
  <c r="P1220" i="305"/>
  <c r="O1221" i="305" l="1"/>
  <c r="O1222" i="305" s="1"/>
  <c r="O1223" i="305" s="1"/>
  <c r="B1220" i="305"/>
  <c r="C1220" i="305"/>
  <c r="L1217" i="305"/>
  <c r="P1221" i="305"/>
  <c r="B1221" i="305" l="1"/>
  <c r="C1221" i="305"/>
  <c r="L1216" i="305"/>
  <c r="N1215" i="305"/>
  <c r="L1215" i="305"/>
  <c r="L1214" i="305"/>
  <c r="P1222" i="305"/>
  <c r="P1214" i="305"/>
  <c r="B1214" i="305" l="1"/>
  <c r="C1214" i="305"/>
  <c r="B1222" i="305"/>
  <c r="C1222" i="305"/>
  <c r="N1216" i="305"/>
  <c r="N1217" i="305" s="1"/>
  <c r="N1218" i="305" s="1"/>
  <c r="O1215" i="305"/>
  <c r="L1213" i="305"/>
  <c r="P1215" i="305"/>
  <c r="P1223" i="305"/>
  <c r="B1223" i="305" l="1"/>
  <c r="C1223" i="305"/>
  <c r="B1215" i="305"/>
  <c r="C1215" i="305"/>
  <c r="O1216" i="305"/>
  <c r="L1212" i="305"/>
  <c r="P1216" i="305"/>
  <c r="B1216" i="305" l="1"/>
  <c r="C1216" i="305"/>
  <c r="O1217" i="305"/>
  <c r="N1211" i="305"/>
  <c r="L1211" i="305"/>
  <c r="P1217" i="305"/>
  <c r="B1217" i="305" l="1"/>
  <c r="C1217" i="305"/>
  <c r="O1218" i="305"/>
  <c r="N1212" i="305"/>
  <c r="N1213" i="305" s="1"/>
  <c r="O1211" i="305"/>
  <c r="L1210" i="305"/>
  <c r="P1211" i="305"/>
  <c r="P1218" i="305"/>
  <c r="P1210" i="305"/>
  <c r="O1212" i="305" l="1"/>
  <c r="O1213" i="305" s="1"/>
  <c r="B1210" i="305"/>
  <c r="C1210" i="305"/>
  <c r="B1211" i="305"/>
  <c r="C1211" i="305"/>
  <c r="B1218" i="305"/>
  <c r="C1218" i="305"/>
  <c r="L1200" i="305"/>
  <c r="P1212" i="305"/>
  <c r="B1212" i="305" l="1"/>
  <c r="C1212" i="305"/>
  <c r="N1199" i="305"/>
  <c r="L1199" i="305"/>
  <c r="P1213" i="305"/>
  <c r="B1213" i="305" l="1"/>
  <c r="C1213" i="305"/>
  <c r="N1200" i="305"/>
  <c r="O1199" i="305"/>
  <c r="L1198" i="305"/>
  <c r="P1198" i="305"/>
  <c r="P1199" i="305"/>
  <c r="B1198" i="305" l="1"/>
  <c r="C1198" i="305"/>
  <c r="B1199" i="305"/>
  <c r="C1199" i="305"/>
  <c r="O1200" i="305"/>
  <c r="L1197" i="305"/>
  <c r="P1200" i="305"/>
  <c r="B1200" i="305" l="1"/>
  <c r="C1200" i="305"/>
  <c r="N1196" i="305"/>
  <c r="L1196" i="305"/>
  <c r="L1195" i="305"/>
  <c r="P1195" i="305"/>
  <c r="B1195" i="305" l="1"/>
  <c r="C1195" i="305"/>
  <c r="N1197" i="305"/>
  <c r="O1196" i="305"/>
  <c r="L1194" i="305"/>
  <c r="P1196" i="305"/>
  <c r="B1196" i="305" l="1"/>
  <c r="C1196" i="305"/>
  <c r="O1197" i="305"/>
  <c r="N1193" i="305"/>
  <c r="L1193" i="305"/>
  <c r="L1192" i="305"/>
  <c r="P1192" i="305"/>
  <c r="P1197" i="305"/>
  <c r="B1192" i="305" l="1"/>
  <c r="C1192" i="305"/>
  <c r="B1197" i="305"/>
  <c r="C1197" i="305"/>
  <c r="N1194" i="305"/>
  <c r="O1193" i="305"/>
  <c r="L1191" i="305"/>
  <c r="N1190" i="305"/>
  <c r="N1191" i="305" s="1"/>
  <c r="L1190" i="305"/>
  <c r="O1189" i="305"/>
  <c r="L1189" i="305"/>
  <c r="P1193" i="305"/>
  <c r="O1190" i="305" l="1"/>
  <c r="B1193" i="305"/>
  <c r="C1193" i="305"/>
  <c r="O1194" i="305"/>
  <c r="O1191" i="305"/>
  <c r="L1188" i="305"/>
  <c r="P1190" i="305"/>
  <c r="P1191" i="305"/>
  <c r="P1194" i="305"/>
  <c r="P1189" i="305"/>
  <c r="B1190" i="305" l="1"/>
  <c r="C1190" i="305"/>
  <c r="B1189" i="305"/>
  <c r="C1189" i="305"/>
  <c r="B1191" i="305"/>
  <c r="C1191" i="305"/>
  <c r="B1194" i="305"/>
  <c r="C1194" i="305"/>
  <c r="O1187" i="305"/>
  <c r="O1188" i="305" s="1"/>
  <c r="L1187" i="305"/>
  <c r="L1186" i="305"/>
  <c r="N1185" i="305"/>
  <c r="N1186" i="305" s="1"/>
  <c r="L1185" i="305"/>
  <c r="O1184" i="305"/>
  <c r="L1184" i="305"/>
  <c r="O1164" i="305"/>
  <c r="O1169" i="305"/>
  <c r="O1174" i="305"/>
  <c r="O1179" i="305"/>
  <c r="L1183" i="305"/>
  <c r="L1182" i="305"/>
  <c r="L1178" i="305"/>
  <c r="L1177" i="305"/>
  <c r="L1173" i="305"/>
  <c r="L1172" i="305"/>
  <c r="L1168" i="305"/>
  <c r="L1167" i="305"/>
  <c r="L1163" i="305"/>
  <c r="L1162" i="305"/>
  <c r="L1181" i="305"/>
  <c r="N1180" i="305"/>
  <c r="N1181" i="305" s="1"/>
  <c r="N1182" i="305" s="1"/>
  <c r="N1183" i="305" s="1"/>
  <c r="L1180" i="305"/>
  <c r="L1179" i="305"/>
  <c r="P1179" i="305"/>
  <c r="P1184" i="305"/>
  <c r="P1188" i="305"/>
  <c r="P1187" i="305"/>
  <c r="O1185" i="305" l="1"/>
  <c r="B1179" i="305"/>
  <c r="C1179" i="305"/>
  <c r="B1184" i="305"/>
  <c r="C1184" i="305"/>
  <c r="B1188" i="305"/>
  <c r="C1188" i="305"/>
  <c r="B1187" i="305"/>
  <c r="C1187" i="305"/>
  <c r="O1180" i="305"/>
  <c r="O1186" i="305"/>
  <c r="L1176" i="305"/>
  <c r="P1186" i="305"/>
  <c r="P1185" i="305"/>
  <c r="P1180" i="305"/>
  <c r="B1185" i="305" l="1"/>
  <c r="C1185" i="305"/>
  <c r="B1186" i="305"/>
  <c r="C1186" i="305"/>
  <c r="B1180" i="305"/>
  <c r="C1180" i="305"/>
  <c r="O1181" i="305"/>
  <c r="N1175" i="305"/>
  <c r="L1175" i="305"/>
  <c r="L1174" i="305"/>
  <c r="P1174" i="305"/>
  <c r="P1181" i="305"/>
  <c r="B1174" i="305" l="1"/>
  <c r="C1174" i="305"/>
  <c r="B1181" i="305"/>
  <c r="C1181" i="305"/>
  <c r="O1182" i="305"/>
  <c r="N1176" i="305"/>
  <c r="N1177" i="305" s="1"/>
  <c r="N1178" i="305" s="1"/>
  <c r="O1175" i="305"/>
  <c r="L1171" i="305"/>
  <c r="P1182" i="305"/>
  <c r="P1175" i="305"/>
  <c r="B1175" i="305" l="1"/>
  <c r="C1175" i="305"/>
  <c r="B1182" i="305"/>
  <c r="C1182" i="305"/>
  <c r="O1176" i="305"/>
  <c r="O1183" i="305"/>
  <c r="N1170" i="305"/>
  <c r="L1170" i="305"/>
  <c r="L1169" i="305"/>
  <c r="P1183" i="305"/>
  <c r="P1169" i="305"/>
  <c r="P1176" i="305"/>
  <c r="B1169" i="305" l="1"/>
  <c r="C1169" i="305"/>
  <c r="B1183" i="305"/>
  <c r="C1183" i="305"/>
  <c r="B1176" i="305"/>
  <c r="C1176" i="305"/>
  <c r="N1171" i="305"/>
  <c r="N1172" i="305" s="1"/>
  <c r="N1173" i="305" s="1"/>
  <c r="O1170" i="305"/>
  <c r="O1177" i="305"/>
  <c r="L1166" i="305"/>
  <c r="P1177" i="305"/>
  <c r="P1170" i="305"/>
  <c r="B1177" i="305" l="1"/>
  <c r="C1177" i="305"/>
  <c r="B1170" i="305"/>
  <c r="C1170" i="305"/>
  <c r="O1178" i="305"/>
  <c r="O1171" i="305"/>
  <c r="N1165" i="305"/>
  <c r="L1165" i="305"/>
  <c r="L1164" i="305"/>
  <c r="P1164" i="305"/>
  <c r="P1171" i="305"/>
  <c r="P1178" i="305"/>
  <c r="B1164" i="305" l="1"/>
  <c r="C1164" i="305"/>
  <c r="B1178" i="305"/>
  <c r="C1178" i="305"/>
  <c r="B1171" i="305"/>
  <c r="C1171" i="305"/>
  <c r="N1166" i="305"/>
  <c r="N1167" i="305" s="1"/>
  <c r="N1168" i="305" s="1"/>
  <c r="O1165" i="305"/>
  <c r="O1172" i="305"/>
  <c r="L1161" i="305"/>
  <c r="P1172" i="305"/>
  <c r="P1165" i="305"/>
  <c r="B1172" i="305" l="1"/>
  <c r="C1172" i="305"/>
  <c r="B1165" i="305"/>
  <c r="C1165" i="305"/>
  <c r="O1173" i="305"/>
  <c r="O1166" i="305"/>
  <c r="N1160" i="305"/>
  <c r="N1161" i="305" s="1"/>
  <c r="N1162" i="305" s="1"/>
  <c r="N1163" i="305" s="1"/>
  <c r="L1160" i="305"/>
  <c r="O1159" i="305"/>
  <c r="L1159" i="305"/>
  <c r="L1158" i="305"/>
  <c r="L1157" i="305"/>
  <c r="N1156" i="305"/>
  <c r="N1157" i="305" s="1"/>
  <c r="N1158" i="305" s="1"/>
  <c r="L1156" i="305"/>
  <c r="O1155" i="305"/>
  <c r="L1155" i="305"/>
  <c r="O1146" i="305"/>
  <c r="O1149" i="305"/>
  <c r="O1152" i="305"/>
  <c r="L1145" i="305"/>
  <c r="N1144" i="305"/>
  <c r="N1145" i="305" s="1"/>
  <c r="L1144" i="305"/>
  <c r="O1143" i="305"/>
  <c r="L1143" i="305"/>
  <c r="L1154" i="305"/>
  <c r="N1153" i="305"/>
  <c r="N1154" i="305" s="1"/>
  <c r="L1153" i="305"/>
  <c r="L1152" i="305"/>
  <c r="P1152" i="305"/>
  <c r="P1166" i="305"/>
  <c r="P1155" i="305"/>
  <c r="P1143" i="305"/>
  <c r="P1159" i="305"/>
  <c r="P1173" i="305"/>
  <c r="O1144" i="305" l="1"/>
  <c r="O1156" i="305"/>
  <c r="O1160" i="305"/>
  <c r="B1152" i="305"/>
  <c r="C1152" i="305"/>
  <c r="B1143" i="305"/>
  <c r="C1143" i="305"/>
  <c r="B1155" i="305"/>
  <c r="C1155" i="305"/>
  <c r="B1159" i="305"/>
  <c r="C1159" i="305"/>
  <c r="B1173" i="305"/>
  <c r="C1173" i="305"/>
  <c r="B1166" i="305"/>
  <c r="C1166" i="305"/>
  <c r="O1167" i="305"/>
  <c r="O1153" i="305"/>
  <c r="O1157" i="305"/>
  <c r="O1158" i="305" s="1"/>
  <c r="L1151" i="305"/>
  <c r="P1144" i="305"/>
  <c r="P1156" i="305"/>
  <c r="P1158" i="305"/>
  <c r="P1153" i="305"/>
  <c r="P1167" i="305"/>
  <c r="C1156" i="305" l="1"/>
  <c r="B1156" i="305"/>
  <c r="B1144" i="305"/>
  <c r="C1144" i="305"/>
  <c r="O1145" i="305"/>
  <c r="O1161" i="305"/>
  <c r="B1158" i="305"/>
  <c r="C1158" i="305"/>
  <c r="B1153" i="305"/>
  <c r="C1153" i="305"/>
  <c r="B1167" i="305"/>
  <c r="C1167" i="305"/>
  <c r="O1168" i="305"/>
  <c r="O1154" i="305"/>
  <c r="N1150" i="305"/>
  <c r="L1150" i="305"/>
  <c r="L1149" i="305"/>
  <c r="P1168" i="305"/>
  <c r="P1154" i="305"/>
  <c r="P1145" i="305"/>
  <c r="P1157" i="305"/>
  <c r="P1160" i="305"/>
  <c r="P1149" i="305"/>
  <c r="C1145" i="305" l="1"/>
  <c r="B1145" i="305"/>
  <c r="B1157" i="305"/>
  <c r="C1157" i="305"/>
  <c r="B1160" i="305"/>
  <c r="C1160" i="305"/>
  <c r="O1162" i="305"/>
  <c r="B1149" i="305"/>
  <c r="C1149" i="305"/>
  <c r="B1154" i="305"/>
  <c r="C1154" i="305"/>
  <c r="B1168" i="305"/>
  <c r="C1168" i="305"/>
  <c r="N1151" i="305"/>
  <c r="O1150" i="305"/>
  <c r="L1148" i="305"/>
  <c r="P1150" i="305"/>
  <c r="P1161" i="305"/>
  <c r="B1161" i="305" l="1"/>
  <c r="C1161" i="305"/>
  <c r="O1163" i="305"/>
  <c r="B1150" i="305"/>
  <c r="C1150" i="305"/>
  <c r="O1151" i="305"/>
  <c r="N1147" i="305"/>
  <c r="L1147" i="305"/>
  <c r="L1146" i="305"/>
  <c r="P1146" i="305"/>
  <c r="P1163" i="305"/>
  <c r="P1151" i="305"/>
  <c r="P1162" i="305"/>
  <c r="B1162" i="305" l="1"/>
  <c r="C1162" i="305"/>
  <c r="B1163" i="305"/>
  <c r="C1163" i="305"/>
  <c r="B1146" i="305"/>
  <c r="C1146" i="305"/>
  <c r="B1151" i="305"/>
  <c r="C1151" i="305"/>
  <c r="N1148" i="305"/>
  <c r="O1147" i="305"/>
  <c r="L1142" i="305"/>
  <c r="P1147" i="305"/>
  <c r="B1147" i="305" l="1"/>
  <c r="C1147" i="305"/>
  <c r="O1148" i="305"/>
  <c r="N1141" i="305"/>
  <c r="N1142" i="305" s="1"/>
  <c r="L1141" i="305"/>
  <c r="O1140" i="305"/>
  <c r="L1140" i="305"/>
  <c r="P1148" i="305"/>
  <c r="O1141" i="305" l="1"/>
  <c r="O1142" i="305" s="1"/>
  <c r="B1148" i="305"/>
  <c r="C1148" i="305"/>
  <c r="L1139" i="305"/>
  <c r="P1141" i="305"/>
  <c r="P1142" i="305"/>
  <c r="P1140" i="305"/>
  <c r="B1141" i="305" l="1"/>
  <c r="C1141" i="305"/>
  <c r="C1140" i="305"/>
  <c r="B1140" i="305"/>
  <c r="B1142" i="305"/>
  <c r="C1142" i="305"/>
  <c r="O1138" i="305"/>
  <c r="O1139" i="305" s="1"/>
  <c r="L1138" i="305"/>
  <c r="N1134" i="305"/>
  <c r="L1134" i="305"/>
  <c r="O1133" i="305"/>
  <c r="O1134" i="305" s="1"/>
  <c r="L1133" i="305"/>
  <c r="P1133" i="305"/>
  <c r="P1138" i="305"/>
  <c r="P1139" i="305"/>
  <c r="P1134" i="305"/>
  <c r="B1139" i="305" l="1"/>
  <c r="C1139" i="305"/>
  <c r="B1138" i="305"/>
  <c r="C1138" i="305"/>
  <c r="B1134" i="305"/>
  <c r="C1134" i="305"/>
  <c r="B1133" i="305"/>
  <c r="C1133" i="305"/>
  <c r="N1132" i="305"/>
  <c r="L1132" i="305"/>
  <c r="O1131" i="305"/>
  <c r="L1131" i="305"/>
  <c r="N1130" i="305"/>
  <c r="L1130" i="305"/>
  <c r="O1129" i="305"/>
  <c r="L1129" i="305"/>
  <c r="P1129" i="305"/>
  <c r="P1131" i="305"/>
  <c r="O1130" i="305" l="1"/>
  <c r="O1132" i="305"/>
  <c r="B1129" i="305"/>
  <c r="C1129" i="305"/>
  <c r="B1131" i="305"/>
  <c r="C1131" i="305"/>
  <c r="N1128" i="305"/>
  <c r="L1128" i="305"/>
  <c r="O1127" i="305"/>
  <c r="L1127" i="305"/>
  <c r="P1132" i="305"/>
  <c r="P1130" i="305"/>
  <c r="P1127" i="305"/>
  <c r="B1130" i="305" l="1"/>
  <c r="C1130" i="305"/>
  <c r="B1132" i="305"/>
  <c r="C1132" i="305"/>
  <c r="O1128" i="305"/>
  <c r="B1127" i="305"/>
  <c r="C1127" i="305"/>
  <c r="N1126" i="305"/>
  <c r="L1126" i="305"/>
  <c r="O1125" i="305"/>
  <c r="L1125" i="305"/>
  <c r="N1124" i="305"/>
  <c r="L1124" i="305"/>
  <c r="O1123" i="305"/>
  <c r="L1123" i="305"/>
  <c r="P1128" i="305"/>
  <c r="P1125" i="305"/>
  <c r="O1124" i="305" l="1"/>
  <c r="O1126" i="305"/>
  <c r="B1128" i="305"/>
  <c r="C1128" i="305"/>
  <c r="B1125" i="305"/>
  <c r="C1125" i="305"/>
  <c r="N1122" i="305"/>
  <c r="L1122" i="305"/>
  <c r="O1121" i="305"/>
  <c r="L1121" i="305"/>
  <c r="P1126" i="305"/>
  <c r="P1123" i="305"/>
  <c r="P1124" i="305"/>
  <c r="P1121" i="305"/>
  <c r="B1124" i="305" l="1"/>
  <c r="C1124" i="305"/>
  <c r="B1126" i="305"/>
  <c r="C1126" i="305"/>
  <c r="B1123" i="305"/>
  <c r="C1123" i="305"/>
  <c r="O1122" i="305"/>
  <c r="B1121" i="305"/>
  <c r="C1121" i="305"/>
  <c r="N1120" i="305"/>
  <c r="L1120" i="305"/>
  <c r="O1119" i="305"/>
  <c r="L1119" i="305"/>
  <c r="P1122" i="305"/>
  <c r="P1119" i="305"/>
  <c r="O1120" i="305" l="1"/>
  <c r="B1122" i="305"/>
  <c r="C1122" i="305"/>
  <c r="B1119" i="305"/>
  <c r="C1119" i="305"/>
  <c r="N1118" i="305"/>
  <c r="L1118" i="305"/>
  <c r="O1117" i="305"/>
  <c r="L1117" i="305"/>
  <c r="N1116" i="305"/>
  <c r="L1116" i="305"/>
  <c r="O1115" i="305"/>
  <c r="L1115" i="305"/>
  <c r="P1115" i="305"/>
  <c r="P1117" i="305"/>
  <c r="P1120" i="305"/>
  <c r="C1120" i="305" l="1"/>
  <c r="B1120" i="305"/>
  <c r="O1116" i="305"/>
  <c r="O1118" i="305"/>
  <c r="B1115" i="305"/>
  <c r="C1115" i="305"/>
  <c r="B1117" i="305"/>
  <c r="C1117" i="305"/>
  <c r="N1114" i="305"/>
  <c r="L1114" i="305"/>
  <c r="O1113" i="305"/>
  <c r="L1113" i="305"/>
  <c r="P1118" i="305"/>
  <c r="P1113" i="305"/>
  <c r="P1116" i="305"/>
  <c r="C1118" i="305" l="1"/>
  <c r="B1118" i="305"/>
  <c r="C1116" i="305"/>
  <c r="B1116" i="305"/>
  <c r="O1114" i="305"/>
  <c r="B1113" i="305"/>
  <c r="C1113" i="305"/>
  <c r="N1112" i="305"/>
  <c r="L1112" i="305"/>
  <c r="O1111" i="305"/>
  <c r="L1111" i="305"/>
  <c r="P1114" i="305"/>
  <c r="P1111" i="305"/>
  <c r="O1112" i="305" l="1"/>
  <c r="B1114" i="305"/>
  <c r="C1114" i="305"/>
  <c r="B1111" i="305"/>
  <c r="C1111" i="305"/>
  <c r="N1110" i="305"/>
  <c r="L1110" i="305"/>
  <c r="O1109" i="305"/>
  <c r="L1109" i="305"/>
  <c r="P1112" i="305"/>
  <c r="P1109" i="305"/>
  <c r="C1112" i="305" l="1"/>
  <c r="B1112" i="305"/>
  <c r="O1110" i="305"/>
  <c r="B1109" i="305"/>
  <c r="C1109" i="305"/>
  <c r="N1108" i="305"/>
  <c r="L1108" i="305"/>
  <c r="O1107" i="305"/>
  <c r="O1108" i="305" s="1"/>
  <c r="L1107" i="305"/>
  <c r="N1106" i="305"/>
  <c r="L1106" i="305"/>
  <c r="O1105" i="305"/>
  <c r="O1106" i="305" s="1"/>
  <c r="L1105" i="305"/>
  <c r="P1110" i="305"/>
  <c r="P1106" i="305"/>
  <c r="P1105" i="305"/>
  <c r="P1107" i="305"/>
  <c r="P1108" i="305"/>
  <c r="C1110" i="305" l="1"/>
  <c r="B1110" i="305"/>
  <c r="B1106" i="305"/>
  <c r="C1106" i="305"/>
  <c r="B1105" i="305"/>
  <c r="C1105" i="305"/>
  <c r="B1108" i="305"/>
  <c r="C1108" i="305"/>
  <c r="B1107" i="305"/>
  <c r="C1107" i="305"/>
  <c r="N1104" i="305"/>
  <c r="L1104" i="305"/>
  <c r="O1103" i="305"/>
  <c r="O1104" i="305" s="1"/>
  <c r="L1103" i="305"/>
  <c r="P1103" i="305"/>
  <c r="P1104" i="305"/>
  <c r="B1104" i="305" l="1"/>
  <c r="C1104" i="305"/>
  <c r="B1103" i="305"/>
  <c r="C1103" i="305"/>
  <c r="N1102" i="305"/>
  <c r="L1102" i="305"/>
  <c r="O1101" i="305"/>
  <c r="L1101" i="305"/>
  <c r="P1101" i="305"/>
  <c r="O1102" i="305" l="1"/>
  <c r="B1101" i="305"/>
  <c r="C1101" i="305"/>
  <c r="N1100" i="305"/>
  <c r="L1100" i="305"/>
  <c r="O1099" i="305"/>
  <c r="L1099" i="305"/>
  <c r="P1099" i="305"/>
  <c r="P1102" i="305"/>
  <c r="O1100" i="305" l="1"/>
  <c r="B1102" i="305"/>
  <c r="C1102" i="305"/>
  <c r="B1099" i="305"/>
  <c r="C1099" i="305"/>
  <c r="N1098" i="305"/>
  <c r="L1098" i="305"/>
  <c r="O1097" i="305"/>
  <c r="L1097" i="305"/>
  <c r="P1100" i="305"/>
  <c r="P1097" i="305"/>
  <c r="C1100" i="305" l="1"/>
  <c r="B1100" i="305"/>
  <c r="O1098" i="305"/>
  <c r="B1097" i="305"/>
  <c r="C1097" i="305"/>
  <c r="N1096" i="305"/>
  <c r="L1096" i="305"/>
  <c r="O1095" i="305"/>
  <c r="L1095" i="305"/>
  <c r="N1094" i="305"/>
  <c r="L1094" i="305"/>
  <c r="O1093" i="305"/>
  <c r="L1093" i="305"/>
  <c r="P1093" i="305"/>
  <c r="P1098" i="305"/>
  <c r="P1095" i="305"/>
  <c r="B1098" i="305" l="1"/>
  <c r="C1098" i="305"/>
  <c r="O1094" i="305"/>
  <c r="O1096" i="305"/>
  <c r="B1093" i="305"/>
  <c r="C1093" i="305"/>
  <c r="B1095" i="305"/>
  <c r="C1095" i="305"/>
  <c r="N1092" i="305"/>
  <c r="L1092" i="305"/>
  <c r="O1091" i="305"/>
  <c r="L1091" i="305"/>
  <c r="P1091" i="305"/>
  <c r="P1094" i="305"/>
  <c r="P1096" i="305"/>
  <c r="O1092" i="305" l="1"/>
  <c r="B1096" i="305"/>
  <c r="C1096" i="305"/>
  <c r="B1094" i="305"/>
  <c r="C1094" i="305"/>
  <c r="B1091" i="305"/>
  <c r="C1091" i="305"/>
  <c r="N1090" i="305"/>
  <c r="L1090" i="305"/>
  <c r="O1089" i="305"/>
  <c r="L1089" i="305"/>
  <c r="P1092" i="305"/>
  <c r="O1090" i="305" l="1"/>
  <c r="B1092" i="305"/>
  <c r="C1092" i="305"/>
  <c r="N1088" i="305"/>
  <c r="L1088" i="305"/>
  <c r="O1087" i="305"/>
  <c r="L1087" i="305"/>
  <c r="P1089" i="305"/>
  <c r="P1087" i="305"/>
  <c r="P1090" i="305"/>
  <c r="O1088" i="305" l="1"/>
  <c r="C1090" i="305"/>
  <c r="B1090" i="305"/>
  <c r="C1089" i="305"/>
  <c r="B1089" i="305"/>
  <c r="B1087" i="305"/>
  <c r="C1087" i="305"/>
  <c r="N1086" i="305"/>
  <c r="L1086" i="305"/>
  <c r="O1085" i="305"/>
  <c r="L1085" i="305"/>
  <c r="P1088" i="305"/>
  <c r="P1085" i="305"/>
  <c r="O1086" i="305" l="1"/>
  <c r="B1088" i="305"/>
  <c r="C1088" i="305"/>
  <c r="B1085" i="305"/>
  <c r="C1085" i="305"/>
  <c r="N1084" i="305"/>
  <c r="L1084" i="305"/>
  <c r="O1083" i="305"/>
  <c r="L1083" i="305"/>
  <c r="P1083" i="305"/>
  <c r="P1086" i="305"/>
  <c r="C1086" i="305" l="1"/>
  <c r="B1086" i="305"/>
  <c r="O1084" i="305"/>
  <c r="B1083" i="305"/>
  <c r="C1083" i="305"/>
  <c r="N1082" i="305"/>
  <c r="L1082" i="305"/>
  <c r="O1081" i="305"/>
  <c r="L1081" i="305"/>
  <c r="O1065" i="305"/>
  <c r="O1067" i="305"/>
  <c r="O1069" i="305"/>
  <c r="O1071" i="305"/>
  <c r="O1073" i="305"/>
  <c r="O1075" i="305"/>
  <c r="O1077" i="305"/>
  <c r="O1079" i="305"/>
  <c r="N1059" i="305"/>
  <c r="N1060" i="305" s="1"/>
  <c r="N1061" i="305" s="1"/>
  <c r="N1062" i="305" s="1"/>
  <c r="N1063" i="305" s="1"/>
  <c r="N1064" i="305" s="1"/>
  <c r="N1080" i="305"/>
  <c r="L1080" i="305"/>
  <c r="L1079" i="305"/>
  <c r="P1081" i="305"/>
  <c r="P1079" i="305"/>
  <c r="P1084" i="305"/>
  <c r="O1082" i="305" l="1"/>
  <c r="O1080" i="305"/>
  <c r="B1084" i="305"/>
  <c r="C1084" i="305"/>
  <c r="B1079" i="305"/>
  <c r="C1079" i="305"/>
  <c r="B1081" i="305"/>
  <c r="C1081" i="305"/>
  <c r="N1078" i="305"/>
  <c r="O1078" i="305" s="1"/>
  <c r="L1078" i="305"/>
  <c r="L1077" i="305"/>
  <c r="P1080" i="305"/>
  <c r="P1078" i="305"/>
  <c r="P1077" i="305"/>
  <c r="P1082" i="305"/>
  <c r="C1080" i="305" l="1"/>
  <c r="B1080" i="305"/>
  <c r="B1082" i="305"/>
  <c r="C1082" i="305"/>
  <c r="B1077" i="305"/>
  <c r="C1077" i="305"/>
  <c r="B1078" i="305"/>
  <c r="C1078" i="305"/>
  <c r="N1076" i="305"/>
  <c r="O1076" i="305" s="1"/>
  <c r="L1076" i="305"/>
  <c r="L1075" i="305"/>
  <c r="P1076" i="305"/>
  <c r="P1075" i="305"/>
  <c r="B1076" i="305" l="1"/>
  <c r="C1076" i="305"/>
  <c r="B1075" i="305"/>
  <c r="C1075" i="305"/>
  <c r="N1074" i="305"/>
  <c r="O1074" i="305" s="1"/>
  <c r="L1074" i="305"/>
  <c r="L1073" i="305"/>
  <c r="P1074" i="305"/>
  <c r="P1073" i="305"/>
  <c r="B1073" i="305" l="1"/>
  <c r="C1073" i="305"/>
  <c r="B1074" i="305"/>
  <c r="C1074" i="305"/>
  <c r="N1072" i="305"/>
  <c r="O1072" i="305" s="1"/>
  <c r="L1072" i="305"/>
  <c r="L1071" i="305"/>
  <c r="P1071" i="305"/>
  <c r="P1072" i="305"/>
  <c r="B1071" i="305" l="1"/>
  <c r="C1071" i="305"/>
  <c r="B1072" i="305"/>
  <c r="C1072" i="305"/>
  <c r="N1070" i="305"/>
  <c r="O1070" i="305" s="1"/>
  <c r="L1070" i="305"/>
  <c r="L1069" i="305"/>
  <c r="P1070" i="305"/>
  <c r="P1069" i="305"/>
  <c r="B1069" i="305" l="1"/>
  <c r="C1069" i="305"/>
  <c r="B1070" i="305"/>
  <c r="C1070" i="305"/>
  <c r="N1068" i="305"/>
  <c r="O1068" i="305" s="1"/>
  <c r="L1068" i="305"/>
  <c r="L1067" i="305"/>
  <c r="P1067" i="305"/>
  <c r="P1068" i="305"/>
  <c r="B1067" i="305" l="1"/>
  <c r="C1067" i="305"/>
  <c r="B1068" i="305"/>
  <c r="C1068" i="305"/>
  <c r="N1066" i="305"/>
  <c r="O1066" i="305" s="1"/>
  <c r="L1066" i="305"/>
  <c r="L1065" i="305"/>
  <c r="L1064" i="305" l="1"/>
  <c r="L1063" i="305"/>
  <c r="L1062" i="305"/>
  <c r="L1061" i="305"/>
  <c r="L1060" i="305"/>
  <c r="L1059" i="305"/>
  <c r="L1058" i="305"/>
  <c r="N1057" i="305" l="1"/>
  <c r="L1057" i="305"/>
  <c r="O1056" i="305"/>
  <c r="L1056" i="305"/>
  <c r="O646" i="305"/>
  <c r="O654" i="305"/>
  <c r="O662" i="305"/>
  <c r="O670" i="305"/>
  <c r="O678" i="305"/>
  <c r="O686" i="305"/>
  <c r="O694" i="305"/>
  <c r="O702" i="305"/>
  <c r="O710" i="305"/>
  <c r="O718" i="305"/>
  <c r="O726" i="305"/>
  <c r="O734" i="305"/>
  <c r="O742" i="305"/>
  <c r="O750" i="305"/>
  <c r="O758" i="305"/>
  <c r="O766" i="305"/>
  <c r="O774" i="305"/>
  <c r="O782" i="305"/>
  <c r="O790" i="305"/>
  <c r="O798" i="305"/>
  <c r="O806" i="305"/>
  <c r="O814" i="305"/>
  <c r="O822" i="305"/>
  <c r="O830" i="305"/>
  <c r="O838" i="305"/>
  <c r="O846" i="305"/>
  <c r="O854" i="305"/>
  <c r="O862" i="305"/>
  <c r="O870" i="305"/>
  <c r="O915" i="305"/>
  <c r="O918" i="305"/>
  <c r="O921" i="305"/>
  <c r="O924" i="305"/>
  <c r="O927" i="305"/>
  <c r="O930" i="305"/>
  <c r="O933" i="305"/>
  <c r="O939" i="305"/>
  <c r="O945" i="305"/>
  <c r="O951" i="305"/>
  <c r="O957" i="305"/>
  <c r="O963" i="305"/>
  <c r="O969" i="305"/>
  <c r="O975" i="305"/>
  <c r="O981" i="305"/>
  <c r="O987" i="305"/>
  <c r="O993" i="305"/>
  <c r="O999" i="305"/>
  <c r="O1005" i="305"/>
  <c r="O1011" i="305"/>
  <c r="O1017" i="305"/>
  <c r="O1023" i="305"/>
  <c r="O1029" i="305"/>
  <c r="O1035" i="305"/>
  <c r="O1041" i="305"/>
  <c r="O1047" i="305"/>
  <c r="L1052" i="305"/>
  <c r="L1051" i="305"/>
  <c r="L1050" i="305"/>
  <c r="L1049" i="305"/>
  <c r="N1048" i="305"/>
  <c r="N1049" i="305" s="1"/>
  <c r="N1050" i="305" s="1"/>
  <c r="N1051" i="305" s="1"/>
  <c r="N1052" i="305" s="1"/>
  <c r="L1048" i="305"/>
  <c r="L1047" i="305"/>
  <c r="P1047" i="305"/>
  <c r="P1056" i="305"/>
  <c r="O1057" i="305" l="1"/>
  <c r="B1056" i="305"/>
  <c r="C1056" i="305"/>
  <c r="B1047" i="305"/>
  <c r="C1047" i="305"/>
  <c r="O1048" i="305"/>
  <c r="L1046" i="305"/>
  <c r="P1048" i="305"/>
  <c r="O1058" i="305" l="1"/>
  <c r="B1048" i="305"/>
  <c r="C1048" i="305"/>
  <c r="O1049" i="305"/>
  <c r="L1045" i="305"/>
  <c r="P1049" i="305"/>
  <c r="P1057" i="305"/>
  <c r="B1057" i="305" l="1"/>
  <c r="C1057" i="305"/>
  <c r="O1059" i="305"/>
  <c r="B1049" i="305"/>
  <c r="C1049" i="305"/>
  <c r="O1050" i="305"/>
  <c r="L1044" i="305"/>
  <c r="P1050" i="305"/>
  <c r="P1058" i="305"/>
  <c r="B1058" i="305" l="1"/>
  <c r="C1058" i="305"/>
  <c r="O1060" i="305"/>
  <c r="B1050" i="305"/>
  <c r="C1050" i="305"/>
  <c r="O1051" i="305"/>
  <c r="L1043" i="305"/>
  <c r="P1059" i="305"/>
  <c r="P1051" i="305"/>
  <c r="B1059" i="305" l="1"/>
  <c r="C1059" i="305"/>
  <c r="O1061" i="305"/>
  <c r="B1051" i="305"/>
  <c r="C1051" i="305"/>
  <c r="O1052" i="305"/>
  <c r="N1042" i="305"/>
  <c r="L1042" i="305"/>
  <c r="L1041" i="305"/>
  <c r="L1040" i="305"/>
  <c r="L1039" i="305"/>
  <c r="L1038" i="305"/>
  <c r="L1037" i="305"/>
  <c r="N1036" i="305"/>
  <c r="L1036" i="305"/>
  <c r="L1035" i="305"/>
  <c r="P1041" i="305"/>
  <c r="P1035" i="305"/>
  <c r="P1052" i="305"/>
  <c r="P1060" i="305"/>
  <c r="B1060" i="305" l="1"/>
  <c r="C1060" i="305"/>
  <c r="O1062" i="305"/>
  <c r="B1035" i="305"/>
  <c r="C1035" i="305"/>
  <c r="B1041" i="305"/>
  <c r="C1041" i="305"/>
  <c r="B1052" i="305"/>
  <c r="C1052" i="305"/>
  <c r="N1043" i="305"/>
  <c r="N1044" i="305" s="1"/>
  <c r="N1045" i="305" s="1"/>
  <c r="N1046" i="305" s="1"/>
  <c r="O1042" i="305"/>
  <c r="N1037" i="305"/>
  <c r="N1038" i="305" s="1"/>
  <c r="N1039" i="305" s="1"/>
  <c r="N1040" i="305" s="1"/>
  <c r="O1036" i="305"/>
  <c r="L1034" i="305"/>
  <c r="P1042" i="305"/>
  <c r="P1061" i="305"/>
  <c r="P1036" i="305"/>
  <c r="B1061" i="305" l="1"/>
  <c r="C1061" i="305"/>
  <c r="O1063" i="305"/>
  <c r="B1036" i="305"/>
  <c r="C1036" i="305"/>
  <c r="B1042" i="305"/>
  <c r="C1042" i="305"/>
  <c r="O1037" i="305"/>
  <c r="O1043" i="305"/>
  <c r="L1033" i="305"/>
  <c r="P1037" i="305"/>
  <c r="P1043" i="305"/>
  <c r="P1062" i="305"/>
  <c r="B1062" i="305" l="1"/>
  <c r="C1062" i="305"/>
  <c r="O1064" i="305"/>
  <c r="B1037" i="305"/>
  <c r="C1037" i="305"/>
  <c r="B1043" i="305"/>
  <c r="C1043" i="305"/>
  <c r="O1038" i="305"/>
  <c r="O1044" i="305"/>
  <c r="L1032" i="305"/>
  <c r="P1038" i="305"/>
  <c r="P1064" i="305"/>
  <c r="P1044" i="305"/>
  <c r="P1063" i="305"/>
  <c r="B1064" i="305" l="1"/>
  <c r="C1064" i="305"/>
  <c r="B1063" i="305"/>
  <c r="C1063" i="305"/>
  <c r="B1038" i="305"/>
  <c r="C1038" i="305"/>
  <c r="B1044" i="305"/>
  <c r="C1044" i="305"/>
  <c r="O1039" i="305"/>
  <c r="O1045" i="305"/>
  <c r="L1031" i="305"/>
  <c r="P1039" i="305"/>
  <c r="P1045" i="305"/>
  <c r="B1039" i="305" l="1"/>
  <c r="C1039" i="305"/>
  <c r="B1045" i="305"/>
  <c r="C1045" i="305"/>
  <c r="O1040" i="305"/>
  <c r="O1046" i="305"/>
  <c r="N1030" i="305"/>
  <c r="L1030" i="305"/>
  <c r="L1029" i="305"/>
  <c r="P1029" i="305"/>
  <c r="P1046" i="305"/>
  <c r="P1040" i="305"/>
  <c r="B1029" i="305" l="1"/>
  <c r="C1029" i="305"/>
  <c r="B1040" i="305"/>
  <c r="C1040" i="305"/>
  <c r="B1046" i="305"/>
  <c r="C1046" i="305"/>
  <c r="N1031" i="305"/>
  <c r="N1032" i="305" s="1"/>
  <c r="N1033" i="305" s="1"/>
  <c r="N1034" i="305" s="1"/>
  <c r="O1030" i="305"/>
  <c r="L1028" i="305"/>
  <c r="P1030" i="305"/>
  <c r="B1030" i="305" l="1"/>
  <c r="C1030" i="305"/>
  <c r="O1031" i="305"/>
  <c r="L1027" i="305"/>
  <c r="P1031" i="305"/>
  <c r="B1031" i="305" l="1"/>
  <c r="C1031" i="305"/>
  <c r="O1032" i="305"/>
  <c r="L1026" i="305"/>
  <c r="P1032" i="305"/>
  <c r="P1065" i="305"/>
  <c r="B1065" i="305" l="1"/>
  <c r="C1065" i="305"/>
  <c r="B1032" i="305"/>
  <c r="C1032" i="305"/>
  <c r="O1033" i="305"/>
  <c r="L1025" i="305"/>
  <c r="P1033" i="305"/>
  <c r="P1066" i="305"/>
  <c r="B1066" i="305" l="1"/>
  <c r="C1066" i="305"/>
  <c r="B1033" i="305"/>
  <c r="C1033" i="305"/>
  <c r="O1034" i="305"/>
  <c r="N1024" i="305"/>
  <c r="L1024" i="305"/>
  <c r="L1023" i="305"/>
  <c r="L1022" i="305"/>
  <c r="L1021" i="305"/>
  <c r="L1020" i="305"/>
  <c r="L1019" i="305"/>
  <c r="N1018" i="305"/>
  <c r="L1018" i="305"/>
  <c r="L1017" i="305"/>
  <c r="P1023" i="305"/>
  <c r="P1017" i="305"/>
  <c r="P1034" i="305"/>
  <c r="B1017" i="305" l="1"/>
  <c r="C1017" i="305"/>
  <c r="B1023" i="305"/>
  <c r="C1023" i="305"/>
  <c r="B1034" i="305"/>
  <c r="C1034" i="305"/>
  <c r="N1019" i="305"/>
  <c r="N1020" i="305" s="1"/>
  <c r="N1021" i="305" s="1"/>
  <c r="N1022" i="305" s="1"/>
  <c r="O1018" i="305"/>
  <c r="N1025" i="305"/>
  <c r="N1026" i="305" s="1"/>
  <c r="N1027" i="305" s="1"/>
  <c r="N1028" i="305" s="1"/>
  <c r="O1024" i="305"/>
  <c r="L1016" i="305"/>
  <c r="P1018" i="305"/>
  <c r="P1024" i="305"/>
  <c r="B1024" i="305" l="1"/>
  <c r="C1024" i="305"/>
  <c r="B1018" i="305"/>
  <c r="C1018" i="305"/>
  <c r="O1025" i="305"/>
  <c r="O1019" i="305"/>
  <c r="L1015" i="305"/>
  <c r="P1019" i="305"/>
  <c r="P1025" i="305"/>
  <c r="B1025" i="305" l="1"/>
  <c r="C1025" i="305"/>
  <c r="B1019" i="305"/>
  <c r="C1019" i="305"/>
  <c r="O1026" i="305"/>
  <c r="O1020" i="305"/>
  <c r="L1014" i="305"/>
  <c r="P1020" i="305"/>
  <c r="P1026" i="305"/>
  <c r="B1026" i="305" l="1"/>
  <c r="C1026" i="305"/>
  <c r="B1020" i="305"/>
  <c r="C1020" i="305"/>
  <c r="O1027" i="305"/>
  <c r="O1021" i="305"/>
  <c r="L1013" i="305"/>
  <c r="P1027" i="305"/>
  <c r="P1021" i="305"/>
  <c r="B1027" i="305" l="1"/>
  <c r="C1027" i="305"/>
  <c r="B1021" i="305"/>
  <c r="C1021" i="305"/>
  <c r="O1028" i="305"/>
  <c r="O1022" i="305"/>
  <c r="N1012" i="305"/>
  <c r="L1012" i="305"/>
  <c r="L1011" i="305"/>
  <c r="P1022" i="305"/>
  <c r="P1028" i="305"/>
  <c r="P1011" i="305"/>
  <c r="B1011" i="305" l="1"/>
  <c r="C1011" i="305"/>
  <c r="B1028" i="305"/>
  <c r="C1028" i="305"/>
  <c r="B1022" i="305"/>
  <c r="C1022" i="305"/>
  <c r="N1013" i="305"/>
  <c r="N1014" i="305" s="1"/>
  <c r="N1015" i="305" s="1"/>
  <c r="N1016" i="305" s="1"/>
  <c r="O1012" i="305"/>
  <c r="L1010" i="305"/>
  <c r="P1012" i="305"/>
  <c r="B1012" i="305" l="1"/>
  <c r="C1012" i="305"/>
  <c r="O1013" i="305"/>
  <c r="L1009" i="305"/>
  <c r="P1013" i="305"/>
  <c r="B1013" i="305" l="1"/>
  <c r="C1013" i="305"/>
  <c r="O1014" i="305"/>
  <c r="L1008" i="305"/>
  <c r="P1014" i="305"/>
  <c r="B1014" i="305" l="1"/>
  <c r="C1014" i="305"/>
  <c r="O1015" i="305"/>
  <c r="L1007" i="305"/>
  <c r="P1015" i="305"/>
  <c r="B1015" i="305" l="1"/>
  <c r="C1015" i="305"/>
  <c r="O1016" i="305"/>
  <c r="N1006" i="305"/>
  <c r="L1006" i="305"/>
  <c r="L1005" i="305"/>
  <c r="P1005" i="305"/>
  <c r="P1016" i="305"/>
  <c r="B1005" i="305" l="1"/>
  <c r="C1005" i="305"/>
  <c r="B1016" i="305"/>
  <c r="C1016" i="305"/>
  <c r="N1007" i="305"/>
  <c r="N1008" i="305" s="1"/>
  <c r="N1009" i="305" s="1"/>
  <c r="N1010" i="305" s="1"/>
  <c r="O1006" i="305"/>
  <c r="L1004" i="305"/>
  <c r="P1006" i="305"/>
  <c r="B1006" i="305" l="1"/>
  <c r="C1006" i="305"/>
  <c r="O1007" i="305"/>
  <c r="L1003" i="305"/>
  <c r="P1007" i="305"/>
  <c r="B1007" i="305" l="1"/>
  <c r="C1007" i="305"/>
  <c r="O1008" i="305"/>
  <c r="L1002" i="305"/>
  <c r="P1008" i="305"/>
  <c r="B1008" i="305" l="1"/>
  <c r="C1008" i="305"/>
  <c r="O1009" i="305"/>
  <c r="L1001" i="305"/>
  <c r="P1009" i="305"/>
  <c r="B1009" i="305" l="1"/>
  <c r="C1009" i="305"/>
  <c r="O1010" i="305"/>
  <c r="N1000" i="305"/>
  <c r="L1000" i="305"/>
  <c r="L999" i="305"/>
  <c r="L998" i="305"/>
  <c r="L997" i="305"/>
  <c r="L996" i="305"/>
  <c r="L995" i="305"/>
  <c r="N994" i="305"/>
  <c r="L994" i="305"/>
  <c r="L993" i="305"/>
  <c r="P1010" i="305"/>
  <c r="P993" i="305"/>
  <c r="P999" i="305"/>
  <c r="B993" i="305" l="1"/>
  <c r="C993" i="305"/>
  <c r="B999" i="305"/>
  <c r="C999" i="305"/>
  <c r="B1010" i="305"/>
  <c r="C1010" i="305"/>
  <c r="N995" i="305"/>
  <c r="N996" i="305" s="1"/>
  <c r="N997" i="305" s="1"/>
  <c r="N998" i="305" s="1"/>
  <c r="O994" i="305"/>
  <c r="N1001" i="305"/>
  <c r="N1002" i="305" s="1"/>
  <c r="N1003" i="305" s="1"/>
  <c r="N1004" i="305" s="1"/>
  <c r="O1000" i="305"/>
  <c r="L992" i="305"/>
  <c r="P994" i="305"/>
  <c r="P1000" i="305"/>
  <c r="B1000" i="305" l="1"/>
  <c r="C1000" i="305"/>
  <c r="B994" i="305"/>
  <c r="C994" i="305"/>
  <c r="O1001" i="305"/>
  <c r="O995" i="305"/>
  <c r="L991" i="305"/>
  <c r="P995" i="305"/>
  <c r="P1001" i="305"/>
  <c r="B1001" i="305" l="1"/>
  <c r="C1001" i="305"/>
  <c r="B995" i="305"/>
  <c r="C995" i="305"/>
  <c r="O1002" i="305"/>
  <c r="O996" i="305"/>
  <c r="L990" i="305"/>
  <c r="P996" i="305"/>
  <c r="P1002" i="305"/>
  <c r="B1002" i="305" l="1"/>
  <c r="C1002" i="305"/>
  <c r="B996" i="305"/>
  <c r="C996" i="305"/>
  <c r="O1003" i="305"/>
  <c r="O997" i="305"/>
  <c r="L989" i="305"/>
  <c r="P997" i="305"/>
  <c r="P1003" i="305"/>
  <c r="B1003" i="305" l="1"/>
  <c r="C1003" i="305"/>
  <c r="B997" i="305"/>
  <c r="C997" i="305"/>
  <c r="O1004" i="305"/>
  <c r="O998" i="305"/>
  <c r="N988" i="305"/>
  <c r="L988" i="305"/>
  <c r="L987" i="305"/>
  <c r="P998" i="305"/>
  <c r="P1004" i="305"/>
  <c r="P987" i="305"/>
  <c r="B987" i="305" l="1"/>
  <c r="C987" i="305"/>
  <c r="B1004" i="305"/>
  <c r="C1004" i="305"/>
  <c r="B998" i="305"/>
  <c r="C998" i="305"/>
  <c r="N989" i="305"/>
  <c r="N990" i="305" s="1"/>
  <c r="N991" i="305" s="1"/>
  <c r="N992" i="305" s="1"/>
  <c r="O988" i="305"/>
  <c r="L986" i="305"/>
  <c r="P988" i="305"/>
  <c r="B988" i="305" l="1"/>
  <c r="C988" i="305"/>
  <c r="O989" i="305"/>
  <c r="L985" i="305"/>
  <c r="P989" i="305"/>
  <c r="B989" i="305" l="1"/>
  <c r="C989" i="305"/>
  <c r="O990" i="305"/>
  <c r="L984" i="305"/>
  <c r="P990" i="305"/>
  <c r="B990" i="305" l="1"/>
  <c r="C990" i="305"/>
  <c r="O991" i="305"/>
  <c r="L983" i="305"/>
  <c r="P991" i="305"/>
  <c r="B991" i="305" l="1"/>
  <c r="C991" i="305"/>
  <c r="O992" i="305"/>
  <c r="N982" i="305"/>
  <c r="L982" i="305"/>
  <c r="L981" i="305"/>
  <c r="P992" i="305"/>
  <c r="P981" i="305"/>
  <c r="B981" i="305" l="1"/>
  <c r="C981" i="305"/>
  <c r="B992" i="305"/>
  <c r="C992" i="305"/>
  <c r="N983" i="305"/>
  <c r="N984" i="305" s="1"/>
  <c r="N985" i="305" s="1"/>
  <c r="N986" i="305" s="1"/>
  <c r="O982" i="305"/>
  <c r="L980" i="305"/>
  <c r="P982" i="305"/>
  <c r="B982" i="305" l="1"/>
  <c r="C982" i="305"/>
  <c r="O983" i="305"/>
  <c r="L979" i="305"/>
  <c r="P983" i="305"/>
  <c r="B983" i="305" l="1"/>
  <c r="C983" i="305"/>
  <c r="O984" i="305"/>
  <c r="L978" i="305"/>
  <c r="P984" i="305"/>
  <c r="B984" i="305" l="1"/>
  <c r="C984" i="305"/>
  <c r="O985" i="305"/>
  <c r="L977" i="305"/>
  <c r="P985" i="305"/>
  <c r="B985" i="305" l="1"/>
  <c r="C985" i="305"/>
  <c r="O986" i="305"/>
  <c r="N976" i="305"/>
  <c r="L976" i="305"/>
  <c r="L975" i="305"/>
  <c r="P986" i="305"/>
  <c r="P975" i="305"/>
  <c r="B975" i="305" l="1"/>
  <c r="C975" i="305"/>
  <c r="B986" i="305"/>
  <c r="C986" i="305"/>
  <c r="N977" i="305"/>
  <c r="N978" i="305" s="1"/>
  <c r="N979" i="305" s="1"/>
  <c r="N980" i="305" s="1"/>
  <c r="O976" i="305"/>
  <c r="L974" i="305"/>
  <c r="P976" i="305"/>
  <c r="B976" i="305" l="1"/>
  <c r="C976" i="305"/>
  <c r="O977" i="305"/>
  <c r="L973" i="305"/>
  <c r="P977" i="305"/>
  <c r="B977" i="305" l="1"/>
  <c r="C977" i="305"/>
  <c r="O978" i="305"/>
  <c r="L972" i="305"/>
  <c r="P978" i="305"/>
  <c r="B978" i="305" l="1"/>
  <c r="C978" i="305"/>
  <c r="O979" i="305"/>
  <c r="L971" i="305"/>
  <c r="P979" i="305"/>
  <c r="B979" i="305" l="1"/>
  <c r="C979" i="305"/>
  <c r="O980" i="305"/>
  <c r="N970" i="305"/>
  <c r="L970" i="305"/>
  <c r="L969" i="305"/>
  <c r="L956" i="305"/>
  <c r="L955" i="305"/>
  <c r="L954" i="305"/>
  <c r="L953" i="305"/>
  <c r="N952" i="305"/>
  <c r="L952" i="305"/>
  <c r="L951" i="305"/>
  <c r="L926" i="305"/>
  <c r="N925" i="305"/>
  <c r="L925" i="305"/>
  <c r="L924" i="305"/>
  <c r="L913" i="305"/>
  <c r="N913" i="305"/>
  <c r="N914" i="305" s="1"/>
  <c r="L914" i="305"/>
  <c r="L915" i="305"/>
  <c r="P915" i="305"/>
  <c r="P924" i="305"/>
  <c r="P969" i="305"/>
  <c r="P951" i="305"/>
  <c r="P980" i="305"/>
  <c r="B915" i="305" l="1"/>
  <c r="C915" i="305"/>
  <c r="B924" i="305"/>
  <c r="C924" i="305"/>
  <c r="B951" i="305"/>
  <c r="C951" i="305"/>
  <c r="B969" i="305"/>
  <c r="C969" i="305"/>
  <c r="B980" i="305"/>
  <c r="C980" i="305"/>
  <c r="N926" i="305"/>
  <c r="O925" i="305"/>
  <c r="N953" i="305"/>
  <c r="N954" i="305" s="1"/>
  <c r="N955" i="305" s="1"/>
  <c r="N956" i="305" s="1"/>
  <c r="O952" i="305"/>
  <c r="N971" i="305"/>
  <c r="N972" i="305" s="1"/>
  <c r="N973" i="305" s="1"/>
  <c r="N974" i="305" s="1"/>
  <c r="O970" i="305"/>
  <c r="L916" i="305"/>
  <c r="N916" i="305"/>
  <c r="O916" i="305" s="1"/>
  <c r="P925" i="305"/>
  <c r="P970" i="305"/>
  <c r="P952" i="305"/>
  <c r="P916" i="305"/>
  <c r="B916" i="305" l="1"/>
  <c r="C916" i="305"/>
  <c r="B970" i="305"/>
  <c r="C970" i="305"/>
  <c r="B952" i="305"/>
  <c r="C952" i="305"/>
  <c r="B925" i="305"/>
  <c r="C925" i="305"/>
  <c r="O971" i="305"/>
  <c r="O953" i="305"/>
  <c r="O926" i="305"/>
  <c r="L917" i="305"/>
  <c r="N917" i="305"/>
  <c r="O917" i="305" s="1"/>
  <c r="P926" i="305"/>
  <c r="P971" i="305"/>
  <c r="P953" i="305"/>
  <c r="P917" i="305"/>
  <c r="B917" i="305" l="1"/>
  <c r="C917" i="305"/>
  <c r="B926" i="305"/>
  <c r="C926" i="305"/>
  <c r="B971" i="305"/>
  <c r="C971" i="305"/>
  <c r="B953" i="305"/>
  <c r="C953" i="305"/>
  <c r="O972" i="305"/>
  <c r="O954" i="305"/>
  <c r="L918" i="305"/>
  <c r="P918" i="305"/>
  <c r="P972" i="305"/>
  <c r="P954" i="305"/>
  <c r="B918" i="305" l="1"/>
  <c r="C918" i="305"/>
  <c r="B972" i="305"/>
  <c r="C972" i="305"/>
  <c r="B954" i="305"/>
  <c r="C954" i="305"/>
  <c r="O973" i="305"/>
  <c r="O955" i="305"/>
  <c r="L919" i="305"/>
  <c r="N919" i="305"/>
  <c r="O919" i="305" s="1"/>
  <c r="P955" i="305"/>
  <c r="P919" i="305"/>
  <c r="P973" i="305"/>
  <c r="B919" i="305" l="1"/>
  <c r="C919" i="305"/>
  <c r="B973" i="305"/>
  <c r="C973" i="305"/>
  <c r="B955" i="305"/>
  <c r="C955" i="305"/>
  <c r="O974" i="305"/>
  <c r="O956" i="305"/>
  <c r="L920" i="305"/>
  <c r="N920" i="305"/>
  <c r="O920" i="305" s="1"/>
  <c r="P956" i="305"/>
  <c r="P974" i="305"/>
  <c r="P920" i="305"/>
  <c r="B920" i="305" l="1"/>
  <c r="C920" i="305"/>
  <c r="B974" i="305"/>
  <c r="C974" i="305"/>
  <c r="B956" i="305"/>
  <c r="C956" i="305"/>
  <c r="L921" i="305"/>
  <c r="P921" i="305"/>
  <c r="B921" i="305" l="1"/>
  <c r="C921" i="305"/>
  <c r="L922" i="305"/>
  <c r="N922" i="305"/>
  <c r="O922" i="305" s="1"/>
  <c r="P922" i="305"/>
  <c r="B922" i="305" l="1"/>
  <c r="C922" i="305"/>
  <c r="L923" i="305"/>
  <c r="N923" i="305"/>
  <c r="O923" i="305" s="1"/>
  <c r="P923" i="305"/>
  <c r="B923" i="305" l="1"/>
  <c r="C923" i="305"/>
  <c r="L927" i="305"/>
  <c r="P927" i="305"/>
  <c r="B927" i="305" l="1"/>
  <c r="C927" i="305"/>
  <c r="L928" i="305"/>
  <c r="N928" i="305"/>
  <c r="O928" i="305" s="1"/>
  <c r="P928" i="305"/>
  <c r="B928" i="305" l="1"/>
  <c r="C928" i="305"/>
  <c r="L929" i="305"/>
  <c r="N929" i="305"/>
  <c r="O929" i="305" s="1"/>
  <c r="P929" i="305"/>
  <c r="B929" i="305" l="1"/>
  <c r="C929" i="305"/>
  <c r="L930" i="305"/>
  <c r="P930" i="305"/>
  <c r="B930" i="305" l="1"/>
  <c r="C930" i="305"/>
  <c r="L931" i="305"/>
  <c r="N931" i="305"/>
  <c r="O931" i="305" s="1"/>
  <c r="P931" i="305"/>
  <c r="B931" i="305" l="1"/>
  <c r="C931" i="305"/>
  <c r="L932" i="305"/>
  <c r="N932" i="305"/>
  <c r="O932" i="305" s="1"/>
  <c r="P932" i="305"/>
  <c r="B932" i="305" l="1"/>
  <c r="C932" i="305"/>
  <c r="O900" i="305"/>
  <c r="O904" i="305"/>
  <c r="O908" i="305"/>
  <c r="O912" i="305"/>
  <c r="O913" i="305" s="1"/>
  <c r="O914" i="305" s="1"/>
  <c r="L903" i="305"/>
  <c r="L902" i="305"/>
  <c r="N901" i="305"/>
  <c r="N902" i="305" s="1"/>
  <c r="N903" i="305" s="1"/>
  <c r="L901" i="305"/>
  <c r="L900" i="305"/>
  <c r="O884" i="305"/>
  <c r="O888" i="305"/>
  <c r="O892" i="305"/>
  <c r="O896" i="305"/>
  <c r="P900" i="305"/>
  <c r="B900" i="305" l="1"/>
  <c r="C900" i="305"/>
  <c r="O901" i="305"/>
  <c r="P913" i="305"/>
  <c r="P914" i="305"/>
  <c r="P901" i="305"/>
  <c r="C913" i="305" l="1"/>
  <c r="B913" i="305"/>
  <c r="B901" i="305"/>
  <c r="C901" i="305"/>
  <c r="B914" i="305"/>
  <c r="C914" i="305"/>
  <c r="O902" i="305"/>
  <c r="P902" i="305"/>
  <c r="B902" i="305" l="1"/>
  <c r="C902" i="305"/>
  <c r="O903" i="305"/>
  <c r="P903" i="305"/>
  <c r="B903" i="305" l="1"/>
  <c r="C903" i="305"/>
  <c r="L968" i="305"/>
  <c r="L967" i="305" l="1"/>
  <c r="L966" i="305" l="1"/>
  <c r="L965" i="305" l="1"/>
  <c r="N964" i="305" l="1"/>
  <c r="O964" i="305" s="1"/>
  <c r="L964" i="305"/>
  <c r="L963" i="305"/>
  <c r="P963" i="305"/>
  <c r="B963" i="305" l="1"/>
  <c r="C963" i="305"/>
  <c r="N965" i="305"/>
  <c r="N966" i="305" s="1"/>
  <c r="N967" i="305" s="1"/>
  <c r="N968" i="305" s="1"/>
  <c r="P964" i="305"/>
  <c r="B964" i="305" l="1"/>
  <c r="C964" i="305"/>
  <c r="O965" i="305"/>
  <c r="O966" i="305" s="1"/>
  <c r="O967" i="305" s="1"/>
  <c r="O968" i="305" s="1"/>
  <c r="L962" i="305"/>
  <c r="L961" i="305" l="1"/>
  <c r="P966" i="305"/>
  <c r="P965" i="305"/>
  <c r="B965" i="305" l="1"/>
  <c r="C965" i="305"/>
  <c r="B966" i="305"/>
  <c r="C966" i="305"/>
  <c r="L960" i="305"/>
  <c r="P967" i="305"/>
  <c r="B967" i="305" l="1"/>
  <c r="C967" i="305"/>
  <c r="L959" i="305"/>
  <c r="P968" i="305"/>
  <c r="B968" i="305" l="1"/>
  <c r="C968" i="305"/>
  <c r="N958" i="305"/>
  <c r="O958" i="305" s="1"/>
  <c r="L958" i="305"/>
  <c r="L957" i="305"/>
  <c r="P957" i="305"/>
  <c r="B957" i="305" l="1"/>
  <c r="C957" i="305"/>
  <c r="N959" i="305"/>
  <c r="N960" i="305" s="1"/>
  <c r="N961" i="305" s="1"/>
  <c r="N962" i="305" s="1"/>
  <c r="P958" i="305"/>
  <c r="B958" i="305" l="1"/>
  <c r="C958" i="305"/>
  <c r="O959" i="305"/>
  <c r="L950" i="305"/>
  <c r="P959" i="305"/>
  <c r="B959" i="305" l="1"/>
  <c r="C959" i="305"/>
  <c r="O960" i="305"/>
  <c r="L949" i="305"/>
  <c r="P960" i="305"/>
  <c r="B960" i="305" l="1"/>
  <c r="C960" i="305"/>
  <c r="O961" i="305"/>
  <c r="L948" i="305"/>
  <c r="P961" i="305"/>
  <c r="B961" i="305" l="1"/>
  <c r="C961" i="305"/>
  <c r="O962" i="305"/>
  <c r="L947" i="305"/>
  <c r="P962" i="305"/>
  <c r="B962" i="305" l="1"/>
  <c r="C962" i="305"/>
  <c r="N946" i="305"/>
  <c r="O946" i="305" s="1"/>
  <c r="L946" i="305"/>
  <c r="L945" i="305"/>
  <c r="P945" i="305"/>
  <c r="B945" i="305" l="1"/>
  <c r="C945" i="305"/>
  <c r="N947" i="305"/>
  <c r="N948" i="305" s="1"/>
  <c r="N949" i="305" s="1"/>
  <c r="N950" i="305" s="1"/>
  <c r="P946" i="305"/>
  <c r="B946" i="305" l="1"/>
  <c r="C946" i="305"/>
  <c r="O947" i="305"/>
  <c r="L944" i="305"/>
  <c r="P947" i="305"/>
  <c r="B947" i="305" l="1"/>
  <c r="C947" i="305"/>
  <c r="O948" i="305"/>
  <c r="L943" i="305"/>
  <c r="P948" i="305"/>
  <c r="B948" i="305" l="1"/>
  <c r="C948" i="305"/>
  <c r="O949" i="305"/>
  <c r="L942" i="305"/>
  <c r="P949" i="305"/>
  <c r="B949" i="305" l="1"/>
  <c r="C949" i="305"/>
  <c r="O950" i="305"/>
  <c r="L941" i="305"/>
  <c r="P950" i="305"/>
  <c r="B950" i="305" l="1"/>
  <c r="C950" i="305"/>
  <c r="N940" i="305"/>
  <c r="O940" i="305" s="1"/>
  <c r="L940" i="305"/>
  <c r="L939" i="305"/>
  <c r="P939" i="305"/>
  <c r="B939" i="305" l="1"/>
  <c r="C939" i="305"/>
  <c r="N941" i="305"/>
  <c r="N942" i="305" s="1"/>
  <c r="N943" i="305" s="1"/>
  <c r="N944" i="305" s="1"/>
  <c r="P940" i="305"/>
  <c r="B940" i="305" l="1"/>
  <c r="C940" i="305"/>
  <c r="O941" i="305"/>
  <c r="L938" i="305"/>
  <c r="P941" i="305"/>
  <c r="B941" i="305" l="1"/>
  <c r="C941" i="305"/>
  <c r="O942" i="305"/>
  <c r="L937" i="305"/>
  <c r="P942" i="305"/>
  <c r="B942" i="305" l="1"/>
  <c r="C942" i="305"/>
  <c r="O943" i="305"/>
  <c r="L936" i="305"/>
  <c r="P943" i="305"/>
  <c r="B943" i="305" l="1"/>
  <c r="C943" i="305"/>
  <c r="O944" i="305"/>
  <c r="L935" i="305"/>
  <c r="P944" i="305"/>
  <c r="B944" i="305" l="1"/>
  <c r="C944" i="305"/>
  <c r="N934" i="305"/>
  <c r="O934" i="305" s="1"/>
  <c r="L934" i="305"/>
  <c r="L933" i="305"/>
  <c r="P933" i="305"/>
  <c r="B933" i="305" l="1"/>
  <c r="C933" i="305"/>
  <c r="N935" i="305"/>
  <c r="N936" i="305" s="1"/>
  <c r="N937" i="305" s="1"/>
  <c r="N938" i="305" s="1"/>
  <c r="P934" i="305"/>
  <c r="B934" i="305" l="1"/>
  <c r="C934" i="305"/>
  <c r="O935" i="305"/>
  <c r="O936" i="305" s="1"/>
  <c r="O937" i="305" s="1"/>
  <c r="O938" i="305" s="1"/>
  <c r="L912" i="305"/>
  <c r="P912" i="305"/>
  <c r="P935" i="305"/>
  <c r="B912" i="305" l="1"/>
  <c r="C912" i="305"/>
  <c r="B935" i="305"/>
  <c r="C935" i="305"/>
  <c r="L911" i="305"/>
  <c r="P936" i="305"/>
  <c r="B936" i="305" l="1"/>
  <c r="C936" i="305"/>
  <c r="L910" i="305"/>
  <c r="N909" i="305"/>
  <c r="O909" i="305" s="1"/>
  <c r="L909" i="305"/>
  <c r="L908" i="305"/>
  <c r="P937" i="305"/>
  <c r="P908" i="305"/>
  <c r="B908" i="305" l="1"/>
  <c r="C908" i="305"/>
  <c r="B937" i="305"/>
  <c r="C937" i="305"/>
  <c r="N910" i="305"/>
  <c r="N911" i="305" s="1"/>
  <c r="P938" i="305"/>
  <c r="P909" i="305"/>
  <c r="B909" i="305" l="1"/>
  <c r="C909" i="305"/>
  <c r="B938" i="305"/>
  <c r="C938" i="305"/>
  <c r="O910" i="305"/>
  <c r="O911" i="305" s="1"/>
  <c r="L907" i="305"/>
  <c r="L906" i="305" l="1"/>
  <c r="P910" i="305"/>
  <c r="P911" i="305"/>
  <c r="B910" i="305" l="1"/>
  <c r="C910" i="305"/>
  <c r="B911" i="305"/>
  <c r="C911" i="305"/>
  <c r="N905" i="305"/>
  <c r="O905" i="305" s="1"/>
  <c r="L905" i="305"/>
  <c r="L904" i="305"/>
  <c r="P904" i="305"/>
  <c r="B904" i="305" l="1"/>
  <c r="C904" i="305"/>
  <c r="N906" i="305"/>
  <c r="N907" i="305" s="1"/>
  <c r="L899" i="305"/>
  <c r="P905" i="305"/>
  <c r="O906" i="305" l="1"/>
  <c r="O907" i="305" s="1"/>
  <c r="B905" i="305"/>
  <c r="C905" i="305"/>
  <c r="L898" i="305"/>
  <c r="P906" i="305"/>
  <c r="B906" i="305" l="1"/>
  <c r="C906" i="305"/>
  <c r="N897" i="305"/>
  <c r="L897" i="305"/>
  <c r="L896" i="305"/>
  <c r="P907" i="305"/>
  <c r="P896" i="305"/>
  <c r="B896" i="305" l="1"/>
  <c r="C896" i="305"/>
  <c r="B907" i="305"/>
  <c r="C907" i="305"/>
  <c r="N898" i="305"/>
  <c r="N899" i="305" s="1"/>
  <c r="O897" i="305"/>
  <c r="L895" i="305"/>
  <c r="P897" i="305"/>
  <c r="B897" i="305" l="1"/>
  <c r="C897" i="305"/>
  <c r="O898" i="305"/>
  <c r="L894" i="305"/>
  <c r="P898" i="305"/>
  <c r="B898" i="305" l="1"/>
  <c r="C898" i="305"/>
  <c r="O899" i="305"/>
  <c r="N893" i="305"/>
  <c r="L893" i="305"/>
  <c r="L892" i="305"/>
  <c r="P892" i="305"/>
  <c r="P899" i="305"/>
  <c r="B892" i="305" l="1"/>
  <c r="C892" i="305"/>
  <c r="B899" i="305"/>
  <c r="C899" i="305"/>
  <c r="N894" i="305"/>
  <c r="N895" i="305" s="1"/>
  <c r="O893" i="305"/>
  <c r="L891" i="305"/>
  <c r="P893" i="305"/>
  <c r="B893" i="305" l="1"/>
  <c r="C893" i="305"/>
  <c r="O894" i="305"/>
  <c r="L890" i="305"/>
  <c r="N889" i="305"/>
  <c r="L889" i="305"/>
  <c r="L888" i="305"/>
  <c r="P888" i="305"/>
  <c r="P894" i="305"/>
  <c r="B888" i="305" l="1"/>
  <c r="C888" i="305"/>
  <c r="B894" i="305"/>
  <c r="C894" i="305"/>
  <c r="N890" i="305"/>
  <c r="N891" i="305" s="1"/>
  <c r="O889" i="305"/>
  <c r="O895" i="305"/>
  <c r="L887" i="305"/>
  <c r="P895" i="305"/>
  <c r="P889" i="305"/>
  <c r="B895" i="305" l="1"/>
  <c r="C895" i="305"/>
  <c r="B889" i="305"/>
  <c r="C889" i="305"/>
  <c r="O890" i="305"/>
  <c r="L886" i="305"/>
  <c r="N885" i="305"/>
  <c r="L885" i="305"/>
  <c r="L884" i="305"/>
  <c r="P884" i="305"/>
  <c r="P890" i="305"/>
  <c r="B884" i="305" l="1"/>
  <c r="C884" i="305"/>
  <c r="B890" i="305"/>
  <c r="C890" i="305"/>
  <c r="N886" i="305"/>
  <c r="N887" i="305" s="1"/>
  <c r="O885" i="305"/>
  <c r="O891" i="305"/>
  <c r="L883" i="305"/>
  <c r="P885" i="305"/>
  <c r="P891" i="305"/>
  <c r="B891" i="305" l="1"/>
  <c r="C891" i="305"/>
  <c r="B885" i="305"/>
  <c r="C885" i="305"/>
  <c r="O886" i="305"/>
  <c r="N882" i="305"/>
  <c r="N883" i="305" s="1"/>
  <c r="L882" i="305"/>
  <c r="O881" i="305"/>
  <c r="L881" i="305"/>
  <c r="L877" i="305"/>
  <c r="L876" i="305"/>
  <c r="L875" i="305"/>
  <c r="L874" i="305"/>
  <c r="L873" i="305"/>
  <c r="L872" i="305"/>
  <c r="N871" i="305"/>
  <c r="L871" i="305"/>
  <c r="L870" i="305"/>
  <c r="P886" i="305"/>
  <c r="P881" i="305"/>
  <c r="P870" i="305"/>
  <c r="O882" i="305" l="1"/>
  <c r="O883" i="305" s="1"/>
  <c r="B881" i="305"/>
  <c r="C881" i="305"/>
  <c r="B886" i="305"/>
  <c r="C886" i="305"/>
  <c r="B870" i="305"/>
  <c r="C870" i="305"/>
  <c r="N872" i="305"/>
  <c r="N873" i="305" s="1"/>
  <c r="N874" i="305" s="1"/>
  <c r="N875" i="305" s="1"/>
  <c r="N876" i="305" s="1"/>
  <c r="N877" i="305" s="1"/>
  <c r="O871" i="305"/>
  <c r="O887" i="305"/>
  <c r="L869" i="305"/>
  <c r="P882" i="305"/>
  <c r="P887" i="305"/>
  <c r="P883" i="305"/>
  <c r="P871" i="305"/>
  <c r="B882" i="305" l="1"/>
  <c r="C882" i="305"/>
  <c r="B883" i="305"/>
  <c r="C883" i="305"/>
  <c r="B887" i="305"/>
  <c r="C887" i="305"/>
  <c r="B871" i="305"/>
  <c r="C871" i="305"/>
  <c r="O872" i="305"/>
  <c r="L868" i="305"/>
  <c r="P872" i="305"/>
  <c r="B872" i="305" l="1"/>
  <c r="C872" i="305"/>
  <c r="O873" i="305"/>
  <c r="L867" i="305"/>
  <c r="P873" i="305"/>
  <c r="B873" i="305" l="1"/>
  <c r="C873" i="305"/>
  <c r="O874" i="305"/>
  <c r="L866" i="305"/>
  <c r="P874" i="305"/>
  <c r="B874" i="305" l="1"/>
  <c r="C874" i="305"/>
  <c r="O875" i="305"/>
  <c r="L865" i="305"/>
  <c r="P875" i="305"/>
  <c r="B875" i="305" l="1"/>
  <c r="C875" i="305"/>
  <c r="O876" i="305"/>
  <c r="L864" i="305"/>
  <c r="P876" i="305"/>
  <c r="B876" i="305" l="1"/>
  <c r="C876" i="305"/>
  <c r="O877" i="305"/>
  <c r="N863" i="305"/>
  <c r="L863" i="305"/>
  <c r="L862" i="305"/>
  <c r="L861" i="305"/>
  <c r="L860" i="305"/>
  <c r="L859" i="305"/>
  <c r="L858" i="305"/>
  <c r="L857" i="305"/>
  <c r="L856" i="305"/>
  <c r="N855" i="305"/>
  <c r="L855" i="305"/>
  <c r="L854" i="305"/>
  <c r="P862" i="305"/>
  <c r="P854" i="305"/>
  <c r="P877" i="305"/>
  <c r="B854" i="305" l="1"/>
  <c r="C854" i="305"/>
  <c r="B862" i="305"/>
  <c r="C862" i="305"/>
  <c r="B877" i="305"/>
  <c r="C877" i="305"/>
  <c r="N856" i="305"/>
  <c r="N857" i="305" s="1"/>
  <c r="N858" i="305" s="1"/>
  <c r="N859" i="305" s="1"/>
  <c r="N860" i="305" s="1"/>
  <c r="N861" i="305" s="1"/>
  <c r="O855" i="305"/>
  <c r="N864" i="305"/>
  <c r="N865" i="305" s="1"/>
  <c r="N866" i="305" s="1"/>
  <c r="N867" i="305" s="1"/>
  <c r="N868" i="305" s="1"/>
  <c r="N869" i="305" s="1"/>
  <c r="O863" i="305"/>
  <c r="L853" i="305"/>
  <c r="P855" i="305"/>
  <c r="P863" i="305"/>
  <c r="B863" i="305" l="1"/>
  <c r="C863" i="305"/>
  <c r="B855" i="305"/>
  <c r="C855" i="305"/>
  <c r="O864" i="305"/>
  <c r="O856" i="305"/>
  <c r="L852" i="305"/>
  <c r="P856" i="305"/>
  <c r="P864" i="305"/>
  <c r="B864" i="305" l="1"/>
  <c r="C864" i="305"/>
  <c r="B856" i="305"/>
  <c r="C856" i="305"/>
  <c r="O865" i="305"/>
  <c r="O857" i="305"/>
  <c r="L851" i="305"/>
  <c r="P857" i="305"/>
  <c r="P865" i="305"/>
  <c r="B865" i="305" l="1"/>
  <c r="C865" i="305"/>
  <c r="B857" i="305"/>
  <c r="C857" i="305"/>
  <c r="O866" i="305"/>
  <c r="O858" i="305"/>
  <c r="L850" i="305"/>
  <c r="P858" i="305"/>
  <c r="P866" i="305"/>
  <c r="B866" i="305" l="1"/>
  <c r="C866" i="305"/>
  <c r="B858" i="305"/>
  <c r="C858" i="305"/>
  <c r="O867" i="305"/>
  <c r="O859" i="305"/>
  <c r="L849" i="305"/>
  <c r="P867" i="305"/>
  <c r="P859" i="305"/>
  <c r="B867" i="305" l="1"/>
  <c r="C867" i="305"/>
  <c r="B859" i="305"/>
  <c r="C859" i="305"/>
  <c r="O868" i="305"/>
  <c r="O860" i="305"/>
  <c r="L848" i="305"/>
  <c r="P860" i="305"/>
  <c r="P868" i="305"/>
  <c r="B868" i="305" l="1"/>
  <c r="C868" i="305"/>
  <c r="B860" i="305"/>
  <c r="C860" i="305"/>
  <c r="O869" i="305"/>
  <c r="O861" i="305"/>
  <c r="N847" i="305"/>
  <c r="L847" i="305"/>
  <c r="L846" i="305"/>
  <c r="P869" i="305"/>
  <c r="P846" i="305"/>
  <c r="P861" i="305"/>
  <c r="B846" i="305" l="1"/>
  <c r="C846" i="305"/>
  <c r="B869" i="305"/>
  <c r="C869" i="305"/>
  <c r="B861" i="305"/>
  <c r="C861" i="305"/>
  <c r="N848" i="305"/>
  <c r="N849" i="305" s="1"/>
  <c r="N850" i="305" s="1"/>
  <c r="N851" i="305" s="1"/>
  <c r="N852" i="305" s="1"/>
  <c r="N853" i="305" s="1"/>
  <c r="O847" i="305"/>
  <c r="L845" i="305"/>
  <c r="P847" i="305"/>
  <c r="B847" i="305" l="1"/>
  <c r="C847" i="305"/>
  <c r="O848" i="305"/>
  <c r="L844" i="305"/>
  <c r="P848" i="305"/>
  <c r="B848" i="305" l="1"/>
  <c r="C848" i="305"/>
  <c r="O849" i="305"/>
  <c r="L843" i="305"/>
  <c r="P849" i="305"/>
  <c r="B849" i="305" l="1"/>
  <c r="C849" i="305"/>
  <c r="O850" i="305"/>
  <c r="L842" i="305"/>
  <c r="P850" i="305"/>
  <c r="B850" i="305" l="1"/>
  <c r="C850" i="305"/>
  <c r="O851" i="305"/>
  <c r="L841" i="305"/>
  <c r="P851" i="305"/>
  <c r="B851" i="305" l="1"/>
  <c r="C851" i="305"/>
  <c r="O852" i="305"/>
  <c r="L840" i="305"/>
  <c r="P852" i="305"/>
  <c r="B852" i="305" l="1"/>
  <c r="C852" i="305"/>
  <c r="O853" i="305"/>
  <c r="N839" i="305"/>
  <c r="L839" i="305"/>
  <c r="L838" i="305"/>
  <c r="L837" i="305"/>
  <c r="L836" i="305"/>
  <c r="L835" i="305"/>
  <c r="L834" i="305"/>
  <c r="L833" i="305"/>
  <c r="L832" i="305"/>
  <c r="N831" i="305"/>
  <c r="L831" i="305"/>
  <c r="L830" i="305"/>
  <c r="P853" i="305"/>
  <c r="P838" i="305"/>
  <c r="P830" i="305"/>
  <c r="B830" i="305" l="1"/>
  <c r="C830" i="305"/>
  <c r="B838" i="305"/>
  <c r="C838" i="305"/>
  <c r="B853" i="305"/>
  <c r="C853" i="305"/>
  <c r="N832" i="305"/>
  <c r="N833" i="305" s="1"/>
  <c r="N834" i="305" s="1"/>
  <c r="N835" i="305" s="1"/>
  <c r="N836" i="305" s="1"/>
  <c r="N837" i="305" s="1"/>
  <c r="O831" i="305"/>
  <c r="N840" i="305"/>
  <c r="N841" i="305" s="1"/>
  <c r="N842" i="305" s="1"/>
  <c r="N843" i="305" s="1"/>
  <c r="N844" i="305" s="1"/>
  <c r="N845" i="305" s="1"/>
  <c r="O839" i="305"/>
  <c r="L829" i="305"/>
  <c r="P839" i="305"/>
  <c r="P831" i="305"/>
  <c r="B831" i="305" l="1"/>
  <c r="C831" i="305"/>
  <c r="B839" i="305"/>
  <c r="C839" i="305"/>
  <c r="O840" i="305"/>
  <c r="O832" i="305"/>
  <c r="O833" i="305" s="1"/>
  <c r="O834" i="305" s="1"/>
  <c r="O835" i="305" s="1"/>
  <c r="O836" i="305" s="1"/>
  <c r="O837" i="305" s="1"/>
  <c r="L828" i="305"/>
  <c r="P840" i="305"/>
  <c r="B840" i="305" l="1"/>
  <c r="C840" i="305"/>
  <c r="O841" i="305"/>
  <c r="L827" i="305"/>
  <c r="P833" i="305"/>
  <c r="P832" i="305"/>
  <c r="P841" i="305"/>
  <c r="C832" i="305" l="1"/>
  <c r="B832" i="305"/>
  <c r="B833" i="305"/>
  <c r="C833" i="305"/>
  <c r="B841" i="305"/>
  <c r="C841" i="305"/>
  <c r="O842" i="305"/>
  <c r="L826" i="305"/>
  <c r="P842" i="305"/>
  <c r="P834" i="305"/>
  <c r="B834" i="305" l="1"/>
  <c r="C834" i="305"/>
  <c r="B842" i="305"/>
  <c r="C842" i="305"/>
  <c r="O843" i="305"/>
  <c r="L825" i="305"/>
  <c r="P835" i="305"/>
  <c r="P843" i="305"/>
  <c r="B835" i="305" l="1"/>
  <c r="C835" i="305"/>
  <c r="B843" i="305"/>
  <c r="C843" i="305"/>
  <c r="O844" i="305"/>
  <c r="L824" i="305"/>
  <c r="P836" i="305"/>
  <c r="P844" i="305"/>
  <c r="B836" i="305" l="1"/>
  <c r="C836" i="305"/>
  <c r="B844" i="305"/>
  <c r="C844" i="305"/>
  <c r="O845" i="305"/>
  <c r="N823" i="305"/>
  <c r="O823" i="305" s="1"/>
  <c r="L823" i="305"/>
  <c r="L822" i="305"/>
  <c r="P837" i="305"/>
  <c r="P845" i="305"/>
  <c r="P822" i="305"/>
  <c r="B822" i="305" l="1"/>
  <c r="C822" i="305"/>
  <c r="B837" i="305"/>
  <c r="C837" i="305"/>
  <c r="B845" i="305"/>
  <c r="C845" i="305"/>
  <c r="N824" i="305"/>
  <c r="N825" i="305" s="1"/>
  <c r="N826" i="305" s="1"/>
  <c r="N827" i="305" s="1"/>
  <c r="N828" i="305" s="1"/>
  <c r="N829" i="305" s="1"/>
  <c r="L821" i="305"/>
  <c r="P823" i="305"/>
  <c r="O824" i="305" l="1"/>
  <c r="O825" i="305" s="1"/>
  <c r="O826" i="305" s="1"/>
  <c r="O827" i="305" s="1"/>
  <c r="O828" i="305" s="1"/>
  <c r="O829" i="305" s="1"/>
  <c r="B823" i="305"/>
  <c r="C823" i="305"/>
  <c r="L820" i="305"/>
  <c r="P824" i="305"/>
  <c r="B824" i="305" l="1"/>
  <c r="C824" i="305"/>
  <c r="L819" i="305"/>
  <c r="P825" i="305"/>
  <c r="B825" i="305" l="1"/>
  <c r="C825" i="305"/>
  <c r="L818" i="305"/>
  <c r="P826" i="305"/>
  <c r="B826" i="305" l="1"/>
  <c r="C826" i="305"/>
  <c r="L817" i="305"/>
  <c r="P827" i="305"/>
  <c r="B827" i="305" l="1"/>
  <c r="C827" i="305"/>
  <c r="L816" i="305"/>
  <c r="P828" i="305"/>
  <c r="B828" i="305" l="1"/>
  <c r="C828" i="305"/>
  <c r="N815" i="305"/>
  <c r="O815" i="305" s="1"/>
  <c r="L815" i="305"/>
  <c r="L814" i="305"/>
  <c r="P814" i="305"/>
  <c r="P829" i="305"/>
  <c r="B814" i="305" l="1"/>
  <c r="C814" i="305"/>
  <c r="B829" i="305"/>
  <c r="C829" i="305"/>
  <c r="N816" i="305"/>
  <c r="N817" i="305" s="1"/>
  <c r="N818" i="305" s="1"/>
  <c r="N819" i="305" s="1"/>
  <c r="N820" i="305" s="1"/>
  <c r="N821" i="305" s="1"/>
  <c r="L813" i="305"/>
  <c r="P815" i="305"/>
  <c r="O816" i="305" l="1"/>
  <c r="O817" i="305" s="1"/>
  <c r="O818" i="305" s="1"/>
  <c r="O819" i="305" s="1"/>
  <c r="O820" i="305" s="1"/>
  <c r="O821" i="305" s="1"/>
  <c r="B815" i="305"/>
  <c r="C815" i="305"/>
  <c r="L812" i="305"/>
  <c r="L811" i="305" l="1"/>
  <c r="P817" i="305"/>
  <c r="P816" i="305"/>
  <c r="B816" i="305" l="1"/>
  <c r="C816" i="305"/>
  <c r="B817" i="305"/>
  <c r="C817" i="305"/>
  <c r="L810" i="305"/>
  <c r="P818" i="305"/>
  <c r="B818" i="305" l="1"/>
  <c r="C818" i="305"/>
  <c r="L809" i="305"/>
  <c r="P819" i="305"/>
  <c r="B819" i="305" l="1"/>
  <c r="C819" i="305"/>
  <c r="L808" i="305"/>
  <c r="P820" i="305"/>
  <c r="B820" i="305" l="1"/>
  <c r="C820" i="305"/>
  <c r="N807" i="305"/>
  <c r="O807" i="305" s="1"/>
  <c r="L807" i="305"/>
  <c r="L806" i="305"/>
  <c r="L805" i="305"/>
  <c r="L804" i="305"/>
  <c r="L803" i="305"/>
  <c r="L802" i="305"/>
  <c r="L801" i="305"/>
  <c r="L800" i="305"/>
  <c r="N799" i="305"/>
  <c r="O799" i="305" s="1"/>
  <c r="L799" i="305"/>
  <c r="L798" i="305"/>
  <c r="P798" i="305"/>
  <c r="P806" i="305"/>
  <c r="P821" i="305"/>
  <c r="B798" i="305" l="1"/>
  <c r="C798" i="305"/>
  <c r="B806" i="305"/>
  <c r="C806" i="305"/>
  <c r="B821" i="305"/>
  <c r="C821" i="305"/>
  <c r="N800" i="305"/>
  <c r="N801" i="305" s="1"/>
  <c r="N802" i="305" s="1"/>
  <c r="N803" i="305" s="1"/>
  <c r="N804" i="305" s="1"/>
  <c r="N805" i="305" s="1"/>
  <c r="N808" i="305"/>
  <c r="N809" i="305" s="1"/>
  <c r="N810" i="305" s="1"/>
  <c r="N811" i="305" s="1"/>
  <c r="N812" i="305" s="1"/>
  <c r="N813" i="305" s="1"/>
  <c r="L797" i="305"/>
  <c r="P807" i="305"/>
  <c r="P799" i="305"/>
  <c r="B807" i="305" l="1"/>
  <c r="C807" i="305"/>
  <c r="B799" i="305"/>
  <c r="C799" i="305"/>
  <c r="O808" i="305"/>
  <c r="O809" i="305" s="1"/>
  <c r="O810" i="305" s="1"/>
  <c r="O811" i="305" s="1"/>
  <c r="O812" i="305" s="1"/>
  <c r="O813" i="305" s="1"/>
  <c r="O800" i="305"/>
  <c r="O801" i="305" s="1"/>
  <c r="O802" i="305" s="1"/>
  <c r="O803" i="305" s="1"/>
  <c r="O804" i="305" s="1"/>
  <c r="O805" i="305" s="1"/>
  <c r="L796" i="305"/>
  <c r="P808" i="305"/>
  <c r="B808" i="305" l="1"/>
  <c r="C808" i="305"/>
  <c r="L795" i="305"/>
  <c r="P809" i="305"/>
  <c r="P800" i="305"/>
  <c r="P801" i="305"/>
  <c r="C800" i="305" l="1"/>
  <c r="B800" i="305"/>
  <c r="B809" i="305"/>
  <c r="C809" i="305"/>
  <c r="B801" i="305"/>
  <c r="C801" i="305"/>
  <c r="L794" i="305"/>
  <c r="P810" i="305"/>
  <c r="P802" i="305"/>
  <c r="B810" i="305" l="1"/>
  <c r="C810" i="305"/>
  <c r="B802" i="305"/>
  <c r="C802" i="305"/>
  <c r="L793" i="305"/>
  <c r="P803" i="305"/>
  <c r="P811" i="305"/>
  <c r="B811" i="305" l="1"/>
  <c r="C811" i="305"/>
  <c r="B803" i="305"/>
  <c r="C803" i="305"/>
  <c r="L792" i="305"/>
  <c r="P812" i="305"/>
  <c r="P804" i="305"/>
  <c r="B812" i="305" l="1"/>
  <c r="C812" i="305"/>
  <c r="B804" i="305"/>
  <c r="C804" i="305"/>
  <c r="N791" i="305"/>
  <c r="O791" i="305" s="1"/>
  <c r="L791" i="305"/>
  <c r="L790" i="305"/>
  <c r="P813" i="305"/>
  <c r="P805" i="305"/>
  <c r="P790" i="305"/>
  <c r="B790" i="305" l="1"/>
  <c r="C790" i="305"/>
  <c r="B805" i="305"/>
  <c r="C805" i="305"/>
  <c r="B813" i="305"/>
  <c r="C813" i="305"/>
  <c r="N792" i="305"/>
  <c r="N793" i="305" s="1"/>
  <c r="N794" i="305" s="1"/>
  <c r="N795" i="305" s="1"/>
  <c r="N796" i="305" s="1"/>
  <c r="N797" i="305" s="1"/>
  <c r="L789" i="305"/>
  <c r="P791" i="305"/>
  <c r="O792" i="305" l="1"/>
  <c r="O793" i="305" s="1"/>
  <c r="O794" i="305" s="1"/>
  <c r="O795" i="305" s="1"/>
  <c r="O796" i="305" s="1"/>
  <c r="O797" i="305" s="1"/>
  <c r="B791" i="305"/>
  <c r="C791" i="305"/>
  <c r="L788" i="305"/>
  <c r="P792" i="305"/>
  <c r="B792" i="305" l="1"/>
  <c r="C792" i="305"/>
  <c r="L787" i="305"/>
  <c r="P793" i="305"/>
  <c r="B793" i="305" l="1"/>
  <c r="C793" i="305"/>
  <c r="L786" i="305"/>
  <c r="P794" i="305"/>
  <c r="B794" i="305" l="1"/>
  <c r="C794" i="305"/>
  <c r="L785" i="305"/>
  <c r="P795" i="305"/>
  <c r="B795" i="305" l="1"/>
  <c r="C795" i="305"/>
  <c r="L784" i="305"/>
  <c r="P796" i="305"/>
  <c r="B796" i="305" l="1"/>
  <c r="C796" i="305"/>
  <c r="N783" i="305"/>
  <c r="L783" i="305"/>
  <c r="L782" i="305"/>
  <c r="P797" i="305"/>
  <c r="P782" i="305"/>
  <c r="B782" i="305" l="1"/>
  <c r="C782" i="305"/>
  <c r="B797" i="305"/>
  <c r="C797" i="305"/>
  <c r="N784" i="305"/>
  <c r="N785" i="305" s="1"/>
  <c r="N786" i="305" s="1"/>
  <c r="N787" i="305" s="1"/>
  <c r="N788" i="305" s="1"/>
  <c r="N789" i="305" s="1"/>
  <c r="O783" i="305"/>
  <c r="L781" i="305"/>
  <c r="P783" i="305"/>
  <c r="B783" i="305" l="1"/>
  <c r="C783" i="305"/>
  <c r="O784" i="305"/>
  <c r="L780" i="305"/>
  <c r="P784" i="305"/>
  <c r="B784" i="305" l="1"/>
  <c r="C784" i="305"/>
  <c r="O785" i="305"/>
  <c r="L779" i="305"/>
  <c r="P785" i="305"/>
  <c r="B785" i="305" l="1"/>
  <c r="C785" i="305"/>
  <c r="O786" i="305"/>
  <c r="L778" i="305"/>
  <c r="P786" i="305"/>
  <c r="B786" i="305" l="1"/>
  <c r="C786" i="305"/>
  <c r="O787" i="305"/>
  <c r="L777" i="305"/>
  <c r="P787" i="305"/>
  <c r="B787" i="305" l="1"/>
  <c r="C787" i="305"/>
  <c r="O788" i="305"/>
  <c r="L776" i="305"/>
  <c r="P788" i="305"/>
  <c r="B788" i="305" l="1"/>
  <c r="C788" i="305"/>
  <c r="O789" i="305"/>
  <c r="N775" i="305"/>
  <c r="L775" i="305"/>
  <c r="L774" i="305"/>
  <c r="P774" i="305"/>
  <c r="P789" i="305"/>
  <c r="B774" i="305" l="1"/>
  <c r="C774" i="305"/>
  <c r="B789" i="305"/>
  <c r="C789" i="305"/>
  <c r="N776" i="305"/>
  <c r="N777" i="305" s="1"/>
  <c r="N778" i="305" s="1"/>
  <c r="N779" i="305" s="1"/>
  <c r="N780" i="305" s="1"/>
  <c r="N781" i="305" s="1"/>
  <c r="O775" i="305"/>
  <c r="L773" i="305"/>
  <c r="P775" i="305"/>
  <c r="B775" i="305" l="1"/>
  <c r="C775" i="305"/>
  <c r="O776" i="305"/>
  <c r="L772" i="305"/>
  <c r="P776" i="305"/>
  <c r="B776" i="305" l="1"/>
  <c r="C776" i="305"/>
  <c r="O777" i="305"/>
  <c r="L771" i="305"/>
  <c r="P777" i="305"/>
  <c r="B777" i="305" l="1"/>
  <c r="C777" i="305"/>
  <c r="O778" i="305"/>
  <c r="L770" i="305"/>
  <c r="P778" i="305"/>
  <c r="B778" i="305" l="1"/>
  <c r="C778" i="305"/>
  <c r="O779" i="305"/>
  <c r="L769" i="305"/>
  <c r="P779" i="305"/>
  <c r="B779" i="305" l="1"/>
  <c r="C779" i="305"/>
  <c r="O780" i="305"/>
  <c r="L768" i="305"/>
  <c r="P780" i="305"/>
  <c r="B780" i="305" l="1"/>
  <c r="C780" i="305"/>
  <c r="O781" i="305"/>
  <c r="N767" i="305"/>
  <c r="L767" i="305"/>
  <c r="L766" i="305"/>
  <c r="L765" i="305"/>
  <c r="L764" i="305"/>
  <c r="L763" i="305"/>
  <c r="L762" i="305"/>
  <c r="L761" i="305"/>
  <c r="L760" i="305"/>
  <c r="N759" i="305"/>
  <c r="L759" i="305"/>
  <c r="L758" i="305"/>
  <c r="P758" i="305"/>
  <c r="P781" i="305"/>
  <c r="P766" i="305"/>
  <c r="B758" i="305" l="1"/>
  <c r="C758" i="305"/>
  <c r="B766" i="305"/>
  <c r="C766" i="305"/>
  <c r="B781" i="305"/>
  <c r="C781" i="305"/>
  <c r="N760" i="305"/>
  <c r="N761" i="305" s="1"/>
  <c r="N762" i="305" s="1"/>
  <c r="N763" i="305" s="1"/>
  <c r="N764" i="305" s="1"/>
  <c r="N765" i="305" s="1"/>
  <c r="O759" i="305"/>
  <c r="N768" i="305"/>
  <c r="N769" i="305" s="1"/>
  <c r="N770" i="305" s="1"/>
  <c r="N771" i="305" s="1"/>
  <c r="N772" i="305" s="1"/>
  <c r="N773" i="305" s="1"/>
  <c r="O767" i="305"/>
  <c r="L757" i="305"/>
  <c r="P767" i="305"/>
  <c r="P759" i="305"/>
  <c r="B767" i="305" l="1"/>
  <c r="C767" i="305"/>
  <c r="B759" i="305"/>
  <c r="C759" i="305"/>
  <c r="O768" i="305"/>
  <c r="O760" i="305"/>
  <c r="L756" i="305"/>
  <c r="P760" i="305"/>
  <c r="P768" i="305"/>
  <c r="B768" i="305" l="1"/>
  <c r="C768" i="305"/>
  <c r="B760" i="305"/>
  <c r="C760" i="305"/>
  <c r="O769" i="305"/>
  <c r="O761" i="305"/>
  <c r="L755" i="305"/>
  <c r="P761" i="305"/>
  <c r="P769" i="305"/>
  <c r="B769" i="305" l="1"/>
  <c r="C769" i="305"/>
  <c r="B761" i="305"/>
  <c r="C761" i="305"/>
  <c r="O770" i="305"/>
  <c r="O762" i="305"/>
  <c r="L754" i="305"/>
  <c r="P770" i="305"/>
  <c r="P762" i="305"/>
  <c r="B770" i="305" l="1"/>
  <c r="C770" i="305"/>
  <c r="B762" i="305"/>
  <c r="C762" i="305"/>
  <c r="O771" i="305"/>
  <c r="O763" i="305"/>
  <c r="L753" i="305"/>
  <c r="P771" i="305"/>
  <c r="P763" i="305"/>
  <c r="B771" i="305" l="1"/>
  <c r="C771" i="305"/>
  <c r="B763" i="305"/>
  <c r="C763" i="305"/>
  <c r="O772" i="305"/>
  <c r="O764" i="305"/>
  <c r="L752" i="305"/>
  <c r="P772" i="305"/>
  <c r="P764" i="305"/>
  <c r="B772" i="305" l="1"/>
  <c r="C772" i="305"/>
  <c r="B764" i="305"/>
  <c r="C764" i="305"/>
  <c r="O773" i="305"/>
  <c r="O765" i="305"/>
  <c r="N751" i="305"/>
  <c r="L751" i="305"/>
  <c r="L750" i="305"/>
  <c r="P765" i="305"/>
  <c r="P773" i="305"/>
  <c r="P750" i="305"/>
  <c r="B750" i="305" l="1"/>
  <c r="C750" i="305"/>
  <c r="B773" i="305"/>
  <c r="C773" i="305"/>
  <c r="B765" i="305"/>
  <c r="C765" i="305"/>
  <c r="N752" i="305"/>
  <c r="N753" i="305" s="1"/>
  <c r="N754" i="305" s="1"/>
  <c r="N755" i="305" s="1"/>
  <c r="N756" i="305" s="1"/>
  <c r="N757" i="305" s="1"/>
  <c r="O751" i="305"/>
  <c r="L749" i="305"/>
  <c r="P751" i="305"/>
  <c r="B751" i="305" l="1"/>
  <c r="C751" i="305"/>
  <c r="O752" i="305"/>
  <c r="L748" i="305"/>
  <c r="P752" i="305"/>
  <c r="B752" i="305" l="1"/>
  <c r="C752" i="305"/>
  <c r="O753" i="305"/>
  <c r="L747" i="305"/>
  <c r="P753" i="305"/>
  <c r="B753" i="305" l="1"/>
  <c r="C753" i="305"/>
  <c r="O754" i="305"/>
  <c r="L746" i="305"/>
  <c r="P754" i="305"/>
  <c r="B754" i="305" l="1"/>
  <c r="C754" i="305"/>
  <c r="O755" i="305"/>
  <c r="L745" i="305"/>
  <c r="P755" i="305"/>
  <c r="B755" i="305" l="1"/>
  <c r="C755" i="305"/>
  <c r="O756" i="305"/>
  <c r="L744" i="305"/>
  <c r="P756" i="305"/>
  <c r="B756" i="305" l="1"/>
  <c r="C756" i="305"/>
  <c r="O757" i="305"/>
  <c r="N743" i="305"/>
  <c r="L743" i="305"/>
  <c r="L742" i="305"/>
  <c r="P757" i="305"/>
  <c r="P742" i="305"/>
  <c r="B742" i="305" l="1"/>
  <c r="C742" i="305"/>
  <c r="B757" i="305"/>
  <c r="C757" i="305"/>
  <c r="N744" i="305"/>
  <c r="N745" i="305" s="1"/>
  <c r="N746" i="305" s="1"/>
  <c r="N747" i="305" s="1"/>
  <c r="N748" i="305" s="1"/>
  <c r="N749" i="305" s="1"/>
  <c r="O743" i="305"/>
  <c r="L741" i="305"/>
  <c r="P743" i="305"/>
  <c r="B743" i="305" l="1"/>
  <c r="C743" i="305"/>
  <c r="O744" i="305"/>
  <c r="L740" i="305"/>
  <c r="P744" i="305"/>
  <c r="B744" i="305" l="1"/>
  <c r="C744" i="305"/>
  <c r="O745" i="305"/>
  <c r="L739" i="305"/>
  <c r="P745" i="305"/>
  <c r="B745" i="305" l="1"/>
  <c r="C745" i="305"/>
  <c r="O746" i="305"/>
  <c r="L738" i="305"/>
  <c r="P746" i="305"/>
  <c r="B746" i="305" l="1"/>
  <c r="C746" i="305"/>
  <c r="O747" i="305"/>
  <c r="L737" i="305"/>
  <c r="P747" i="305"/>
  <c r="B747" i="305" l="1"/>
  <c r="C747" i="305"/>
  <c r="O748" i="305"/>
  <c r="L736" i="305"/>
  <c r="P748" i="305"/>
  <c r="B748" i="305" l="1"/>
  <c r="C748" i="305"/>
  <c r="O749" i="305"/>
  <c r="N735" i="305"/>
  <c r="L735" i="305"/>
  <c r="L734" i="305"/>
  <c r="P734" i="305"/>
  <c r="P749" i="305"/>
  <c r="B734" i="305" l="1"/>
  <c r="C734" i="305"/>
  <c r="B749" i="305"/>
  <c r="C749" i="305"/>
  <c r="N736" i="305"/>
  <c r="N737" i="305" s="1"/>
  <c r="N738" i="305" s="1"/>
  <c r="N739" i="305" s="1"/>
  <c r="N740" i="305" s="1"/>
  <c r="N741" i="305" s="1"/>
  <c r="O735" i="305"/>
  <c r="L733" i="305"/>
  <c r="P735" i="305"/>
  <c r="B735" i="305" l="1"/>
  <c r="C735" i="305"/>
  <c r="O736" i="305"/>
  <c r="L732" i="305"/>
  <c r="P736" i="305"/>
  <c r="B736" i="305" l="1"/>
  <c r="C736" i="305"/>
  <c r="O737" i="305"/>
  <c r="L731" i="305"/>
  <c r="P737" i="305"/>
  <c r="B737" i="305" l="1"/>
  <c r="C737" i="305"/>
  <c r="O738" i="305"/>
  <c r="L730" i="305"/>
  <c r="P738" i="305"/>
  <c r="B738" i="305" l="1"/>
  <c r="C738" i="305"/>
  <c r="O739" i="305"/>
  <c r="L729" i="305"/>
  <c r="P739" i="305"/>
  <c r="B739" i="305" l="1"/>
  <c r="C739" i="305"/>
  <c r="O740" i="305"/>
  <c r="L728" i="305"/>
  <c r="P740" i="305"/>
  <c r="B740" i="305" l="1"/>
  <c r="C740" i="305"/>
  <c r="O741" i="305"/>
  <c r="N727" i="305"/>
  <c r="L727" i="305"/>
  <c r="L726" i="305"/>
  <c r="P726" i="305"/>
  <c r="P741" i="305"/>
  <c r="B726" i="305" l="1"/>
  <c r="C726" i="305"/>
  <c r="B741" i="305"/>
  <c r="C741" i="305"/>
  <c r="N728" i="305"/>
  <c r="N729" i="305" s="1"/>
  <c r="N730" i="305" s="1"/>
  <c r="N731" i="305" s="1"/>
  <c r="N732" i="305" s="1"/>
  <c r="N733" i="305" s="1"/>
  <c r="O727" i="305"/>
  <c r="L725" i="305"/>
  <c r="P727" i="305"/>
  <c r="B727" i="305" l="1"/>
  <c r="C727" i="305"/>
  <c r="O728" i="305"/>
  <c r="L724" i="305"/>
  <c r="P728" i="305"/>
  <c r="B728" i="305" l="1"/>
  <c r="C728" i="305"/>
  <c r="O729" i="305"/>
  <c r="L723" i="305"/>
  <c r="P729" i="305"/>
  <c r="B729" i="305" l="1"/>
  <c r="C729" i="305"/>
  <c r="O730" i="305"/>
  <c r="L722" i="305"/>
  <c r="P730" i="305"/>
  <c r="B730" i="305" l="1"/>
  <c r="C730" i="305"/>
  <c r="O731" i="305"/>
  <c r="L721" i="305"/>
  <c r="P731" i="305"/>
  <c r="B731" i="305" l="1"/>
  <c r="C731" i="305"/>
  <c r="O732" i="305"/>
  <c r="L720" i="305"/>
  <c r="P732" i="305"/>
  <c r="B732" i="305" l="1"/>
  <c r="C732" i="305"/>
  <c r="O733" i="305"/>
  <c r="N719" i="305"/>
  <c r="L719" i="305"/>
  <c r="L718" i="305"/>
  <c r="L717" i="305"/>
  <c r="L716" i="305"/>
  <c r="L715" i="305"/>
  <c r="L714" i="305"/>
  <c r="L713" i="305"/>
  <c r="L712" i="305"/>
  <c r="N711" i="305"/>
  <c r="L711" i="305"/>
  <c r="L710" i="305"/>
  <c r="P718" i="305"/>
  <c r="P733" i="305"/>
  <c r="P710" i="305"/>
  <c r="B710" i="305" l="1"/>
  <c r="C710" i="305"/>
  <c r="B718" i="305"/>
  <c r="C718" i="305"/>
  <c r="B733" i="305"/>
  <c r="C733" i="305"/>
  <c r="N712" i="305"/>
  <c r="N713" i="305" s="1"/>
  <c r="N714" i="305" s="1"/>
  <c r="N715" i="305" s="1"/>
  <c r="N716" i="305" s="1"/>
  <c r="N717" i="305" s="1"/>
  <c r="O711" i="305"/>
  <c r="N720" i="305"/>
  <c r="N721" i="305" s="1"/>
  <c r="N722" i="305" s="1"/>
  <c r="N723" i="305" s="1"/>
  <c r="N724" i="305" s="1"/>
  <c r="N725" i="305" s="1"/>
  <c r="O719" i="305"/>
  <c r="L709" i="305"/>
  <c r="P711" i="305"/>
  <c r="P719" i="305"/>
  <c r="B719" i="305" l="1"/>
  <c r="C719" i="305"/>
  <c r="B711" i="305"/>
  <c r="C711" i="305"/>
  <c r="O720" i="305"/>
  <c r="O712" i="305"/>
  <c r="L708" i="305"/>
  <c r="P720" i="305"/>
  <c r="P712" i="305"/>
  <c r="B720" i="305" l="1"/>
  <c r="C720" i="305"/>
  <c r="B712" i="305"/>
  <c r="C712" i="305"/>
  <c r="O721" i="305"/>
  <c r="O713" i="305"/>
  <c r="L707" i="305"/>
  <c r="P721" i="305"/>
  <c r="P713" i="305"/>
  <c r="B721" i="305" l="1"/>
  <c r="C721" i="305"/>
  <c r="B713" i="305"/>
  <c r="C713" i="305"/>
  <c r="O722" i="305"/>
  <c r="O714" i="305"/>
  <c r="L706" i="305"/>
  <c r="P722" i="305"/>
  <c r="P714" i="305"/>
  <c r="B722" i="305" l="1"/>
  <c r="C722" i="305"/>
  <c r="B714" i="305"/>
  <c r="C714" i="305"/>
  <c r="O723" i="305"/>
  <c r="O715" i="305"/>
  <c r="L705" i="305"/>
  <c r="P715" i="305"/>
  <c r="P723" i="305"/>
  <c r="B723" i="305" l="1"/>
  <c r="C723" i="305"/>
  <c r="B715" i="305"/>
  <c r="C715" i="305"/>
  <c r="O724" i="305"/>
  <c r="O716" i="305"/>
  <c r="L704" i="305"/>
  <c r="P724" i="305"/>
  <c r="P716" i="305"/>
  <c r="B724" i="305" l="1"/>
  <c r="C724" i="305"/>
  <c r="B716" i="305"/>
  <c r="C716" i="305"/>
  <c r="O725" i="305"/>
  <c r="O717" i="305"/>
  <c r="N703" i="305"/>
  <c r="L703" i="305"/>
  <c r="L702" i="305"/>
  <c r="P725" i="305"/>
  <c r="P702" i="305"/>
  <c r="P717" i="305"/>
  <c r="B702" i="305" l="1"/>
  <c r="C702" i="305"/>
  <c r="B725" i="305"/>
  <c r="C725" i="305"/>
  <c r="B717" i="305"/>
  <c r="C717" i="305"/>
  <c r="N704" i="305"/>
  <c r="N705" i="305" s="1"/>
  <c r="N706" i="305" s="1"/>
  <c r="N707" i="305" s="1"/>
  <c r="N708" i="305" s="1"/>
  <c r="N709" i="305" s="1"/>
  <c r="O703" i="305"/>
  <c r="L701" i="305"/>
  <c r="P703" i="305"/>
  <c r="B703" i="305" l="1"/>
  <c r="C703" i="305"/>
  <c r="O704" i="305"/>
  <c r="L700" i="305"/>
  <c r="P704" i="305"/>
  <c r="B704" i="305" l="1"/>
  <c r="C704" i="305"/>
  <c r="O705" i="305"/>
  <c r="L699" i="305"/>
  <c r="P705" i="305"/>
  <c r="B705" i="305" l="1"/>
  <c r="C705" i="305"/>
  <c r="O706" i="305"/>
  <c r="L698" i="305"/>
  <c r="P706" i="305"/>
  <c r="B706" i="305" l="1"/>
  <c r="C706" i="305"/>
  <c r="O707" i="305"/>
  <c r="L697" i="305"/>
  <c r="P707" i="305"/>
  <c r="B707" i="305" l="1"/>
  <c r="C707" i="305"/>
  <c r="O708" i="305"/>
  <c r="L696" i="305"/>
  <c r="P708" i="305"/>
  <c r="B708" i="305" l="1"/>
  <c r="C708" i="305"/>
  <c r="O709" i="305"/>
  <c r="N695" i="305"/>
  <c r="L695" i="305"/>
  <c r="L694" i="305"/>
  <c r="P694" i="305"/>
  <c r="P709" i="305"/>
  <c r="B694" i="305" l="1"/>
  <c r="C694" i="305"/>
  <c r="B709" i="305"/>
  <c r="C709" i="305"/>
  <c r="N696" i="305"/>
  <c r="N697" i="305" s="1"/>
  <c r="N698" i="305" s="1"/>
  <c r="N699" i="305" s="1"/>
  <c r="N700" i="305" s="1"/>
  <c r="N701" i="305" s="1"/>
  <c r="O695" i="305"/>
  <c r="L693" i="305"/>
  <c r="P695" i="305"/>
  <c r="B695" i="305" l="1"/>
  <c r="C695" i="305"/>
  <c r="O696" i="305"/>
  <c r="L692" i="305"/>
  <c r="P696" i="305"/>
  <c r="B696" i="305" l="1"/>
  <c r="C696" i="305"/>
  <c r="O697" i="305"/>
  <c r="L691" i="305"/>
  <c r="P697" i="305"/>
  <c r="B697" i="305" l="1"/>
  <c r="C697" i="305"/>
  <c r="O698" i="305"/>
  <c r="L690" i="305"/>
  <c r="P698" i="305"/>
  <c r="B698" i="305" l="1"/>
  <c r="C698" i="305"/>
  <c r="O699" i="305"/>
  <c r="L689" i="305"/>
  <c r="P699" i="305"/>
  <c r="B699" i="305" l="1"/>
  <c r="C699" i="305"/>
  <c r="O700" i="305"/>
  <c r="L688" i="305"/>
  <c r="P700" i="305"/>
  <c r="B700" i="305" l="1"/>
  <c r="C700" i="305"/>
  <c r="O701" i="305"/>
  <c r="N687" i="305"/>
  <c r="L687" i="305"/>
  <c r="L686" i="305"/>
  <c r="P701" i="305"/>
  <c r="P686" i="305"/>
  <c r="B686" i="305" l="1"/>
  <c r="C686" i="305"/>
  <c r="B701" i="305"/>
  <c r="C701" i="305"/>
  <c r="N688" i="305"/>
  <c r="N689" i="305" s="1"/>
  <c r="N690" i="305" s="1"/>
  <c r="N691" i="305" s="1"/>
  <c r="N692" i="305" s="1"/>
  <c r="N693" i="305" s="1"/>
  <c r="O687" i="305"/>
  <c r="L685" i="305"/>
  <c r="P687" i="305"/>
  <c r="B687" i="305" l="1"/>
  <c r="C687" i="305"/>
  <c r="O688" i="305"/>
  <c r="L684" i="305"/>
  <c r="P688" i="305"/>
  <c r="B688" i="305" l="1"/>
  <c r="C688" i="305"/>
  <c r="O689" i="305"/>
  <c r="L683" i="305"/>
  <c r="P689" i="305"/>
  <c r="B689" i="305" l="1"/>
  <c r="C689" i="305"/>
  <c r="O690" i="305"/>
  <c r="L682" i="305"/>
  <c r="P690" i="305"/>
  <c r="B690" i="305" l="1"/>
  <c r="C690" i="305"/>
  <c r="O691" i="305"/>
  <c r="L681" i="305"/>
  <c r="P691" i="305"/>
  <c r="B691" i="305" l="1"/>
  <c r="C691" i="305"/>
  <c r="O692" i="305"/>
  <c r="L680" i="305"/>
  <c r="P692" i="305"/>
  <c r="B692" i="305" l="1"/>
  <c r="C692" i="305"/>
  <c r="O693" i="305"/>
  <c r="N679" i="305"/>
  <c r="L679" i="305"/>
  <c r="L678" i="305"/>
  <c r="P693" i="305"/>
  <c r="P678" i="305"/>
  <c r="B678" i="305" l="1"/>
  <c r="C678" i="305"/>
  <c r="B693" i="305"/>
  <c r="C693" i="305"/>
  <c r="N680" i="305"/>
  <c r="N681" i="305" s="1"/>
  <c r="N682" i="305" s="1"/>
  <c r="N683" i="305" s="1"/>
  <c r="N684" i="305" s="1"/>
  <c r="N685" i="305" s="1"/>
  <c r="O679" i="305"/>
  <c r="L677" i="305"/>
  <c r="P679" i="305"/>
  <c r="B679" i="305" l="1"/>
  <c r="C679" i="305"/>
  <c r="O680" i="305"/>
  <c r="L676" i="305"/>
  <c r="P680" i="305"/>
  <c r="B680" i="305" l="1"/>
  <c r="C680" i="305"/>
  <c r="O681" i="305"/>
  <c r="L675" i="305"/>
  <c r="P681" i="305"/>
  <c r="B681" i="305" l="1"/>
  <c r="C681" i="305"/>
  <c r="O682" i="305"/>
  <c r="L674" i="305"/>
  <c r="P682" i="305"/>
  <c r="B682" i="305" l="1"/>
  <c r="C682" i="305"/>
  <c r="O683" i="305"/>
  <c r="L673" i="305"/>
  <c r="P683" i="305"/>
  <c r="B683" i="305" l="1"/>
  <c r="C683" i="305"/>
  <c r="O684" i="305"/>
  <c r="L672" i="305"/>
  <c r="P684" i="305"/>
  <c r="B684" i="305" l="1"/>
  <c r="C684" i="305"/>
  <c r="O685" i="305"/>
  <c r="N671" i="305"/>
  <c r="L671" i="305"/>
  <c r="L670" i="305"/>
  <c r="P670" i="305"/>
  <c r="P685" i="305"/>
  <c r="B670" i="305" l="1"/>
  <c r="C670" i="305"/>
  <c r="B685" i="305"/>
  <c r="C685" i="305"/>
  <c r="N672" i="305"/>
  <c r="N673" i="305" s="1"/>
  <c r="N674" i="305" s="1"/>
  <c r="N675" i="305" s="1"/>
  <c r="N676" i="305" s="1"/>
  <c r="N677" i="305" s="1"/>
  <c r="O671" i="305"/>
  <c r="L669" i="305"/>
  <c r="P671" i="305"/>
  <c r="B671" i="305" l="1"/>
  <c r="C671" i="305"/>
  <c r="O672" i="305"/>
  <c r="L668" i="305"/>
  <c r="P672" i="305"/>
  <c r="B672" i="305" l="1"/>
  <c r="C672" i="305"/>
  <c r="O673" i="305"/>
  <c r="L667" i="305"/>
  <c r="P673" i="305"/>
  <c r="B673" i="305" l="1"/>
  <c r="C673" i="305"/>
  <c r="O674" i="305"/>
  <c r="L666" i="305"/>
  <c r="P674" i="305"/>
  <c r="B674" i="305" l="1"/>
  <c r="C674" i="305"/>
  <c r="O675" i="305"/>
  <c r="L665" i="305"/>
  <c r="P675" i="305"/>
  <c r="B675" i="305" l="1"/>
  <c r="C675" i="305"/>
  <c r="O676" i="305"/>
  <c r="L664" i="305"/>
  <c r="P676" i="305"/>
  <c r="B676" i="305" l="1"/>
  <c r="C676" i="305"/>
  <c r="O677" i="305"/>
  <c r="N663" i="305"/>
  <c r="L663" i="305"/>
  <c r="L662" i="305"/>
  <c r="L645" i="305"/>
  <c r="L644" i="305"/>
  <c r="L643" i="305"/>
  <c r="L642" i="305"/>
  <c r="L641" i="305"/>
  <c r="L640" i="305"/>
  <c r="N639" i="305"/>
  <c r="N640" i="305" s="1"/>
  <c r="N641" i="305" s="1"/>
  <c r="N642" i="305" s="1"/>
  <c r="N643" i="305" s="1"/>
  <c r="N644" i="305" s="1"/>
  <c r="N645" i="305" s="1"/>
  <c r="L639" i="305"/>
  <c r="O638" i="305"/>
  <c r="L638" i="305"/>
  <c r="P662" i="305"/>
  <c r="P677" i="305"/>
  <c r="P638" i="305"/>
  <c r="O639" i="305" l="1"/>
  <c r="O640" i="305" s="1"/>
  <c r="O641" i="305" s="1"/>
  <c r="O642" i="305" s="1"/>
  <c r="O643" i="305" s="1"/>
  <c r="O644" i="305" s="1"/>
  <c r="O645" i="305" s="1"/>
  <c r="B638" i="305"/>
  <c r="C638" i="305"/>
  <c r="B662" i="305"/>
  <c r="C662" i="305"/>
  <c r="B677" i="305"/>
  <c r="C677" i="305"/>
  <c r="N664" i="305"/>
  <c r="N665" i="305" s="1"/>
  <c r="N666" i="305" s="1"/>
  <c r="N667" i="305" s="1"/>
  <c r="N668" i="305" s="1"/>
  <c r="N669" i="305" s="1"/>
  <c r="O663" i="305"/>
  <c r="L637" i="305"/>
  <c r="P663" i="305"/>
  <c r="P640" i="305"/>
  <c r="P639" i="305"/>
  <c r="B639" i="305" l="1"/>
  <c r="C639" i="305"/>
  <c r="B640" i="305"/>
  <c r="C640" i="305"/>
  <c r="B663" i="305"/>
  <c r="C663" i="305"/>
  <c r="O664" i="305"/>
  <c r="L636" i="305"/>
  <c r="P641" i="305"/>
  <c r="P664" i="305"/>
  <c r="B641" i="305" l="1"/>
  <c r="C641" i="305"/>
  <c r="B664" i="305"/>
  <c r="C664" i="305"/>
  <c r="O665" i="305"/>
  <c r="L635" i="305"/>
  <c r="P642" i="305"/>
  <c r="P665" i="305"/>
  <c r="B642" i="305" l="1"/>
  <c r="C642" i="305"/>
  <c r="B665" i="305"/>
  <c r="C665" i="305"/>
  <c r="O666" i="305"/>
  <c r="L634" i="305"/>
  <c r="P643" i="305"/>
  <c r="P666" i="305"/>
  <c r="B643" i="305" l="1"/>
  <c r="C643" i="305"/>
  <c r="B666" i="305"/>
  <c r="C666" i="305"/>
  <c r="O667" i="305"/>
  <c r="L633" i="305"/>
  <c r="P644" i="305"/>
  <c r="P667" i="305"/>
  <c r="B644" i="305" l="1"/>
  <c r="C644" i="305"/>
  <c r="B667" i="305"/>
  <c r="C667" i="305"/>
  <c r="O668" i="305"/>
  <c r="L632" i="305"/>
  <c r="P668" i="305"/>
  <c r="P645" i="305"/>
  <c r="B645" i="305" l="1"/>
  <c r="C645" i="305"/>
  <c r="B668" i="305"/>
  <c r="C668" i="305"/>
  <c r="O669" i="305"/>
  <c r="N631" i="305"/>
  <c r="N632" i="305" s="1"/>
  <c r="N633" i="305" s="1"/>
  <c r="N634" i="305" s="1"/>
  <c r="N635" i="305" s="1"/>
  <c r="N636" i="305" s="1"/>
  <c r="N637" i="305" s="1"/>
  <c r="L631" i="305"/>
  <c r="O630" i="305"/>
  <c r="L630" i="305"/>
  <c r="P669" i="305"/>
  <c r="O631" i="305" l="1"/>
  <c r="O632" i="305" s="1"/>
  <c r="B669" i="305"/>
  <c r="C669" i="305"/>
  <c r="L629" i="305"/>
  <c r="P631" i="305"/>
  <c r="P630" i="305"/>
  <c r="P632" i="305"/>
  <c r="B631" i="305" l="1"/>
  <c r="C631" i="305"/>
  <c r="C630" i="305"/>
  <c r="B630" i="305"/>
  <c r="B632" i="305"/>
  <c r="C632" i="305"/>
  <c r="O633" i="305"/>
  <c r="L628" i="305"/>
  <c r="P633" i="305"/>
  <c r="B633" i="305" l="1"/>
  <c r="C633" i="305"/>
  <c r="O634" i="305"/>
  <c r="L627" i="305"/>
  <c r="P634" i="305"/>
  <c r="B634" i="305" l="1"/>
  <c r="C634" i="305"/>
  <c r="O635" i="305"/>
  <c r="L626" i="305"/>
  <c r="P635" i="305"/>
  <c r="B635" i="305" l="1"/>
  <c r="C635" i="305"/>
  <c r="O636" i="305"/>
  <c r="L625" i="305"/>
  <c r="P636" i="305"/>
  <c r="B636" i="305" l="1"/>
  <c r="C636" i="305"/>
  <c r="O637" i="305"/>
  <c r="L624" i="305"/>
  <c r="P637" i="305"/>
  <c r="B637" i="305" l="1"/>
  <c r="C637" i="305"/>
  <c r="N623" i="305"/>
  <c r="N624" i="305" s="1"/>
  <c r="N625" i="305" s="1"/>
  <c r="N626" i="305" s="1"/>
  <c r="N627" i="305" s="1"/>
  <c r="N628" i="305" s="1"/>
  <c r="N629" i="305" s="1"/>
  <c r="L623" i="305"/>
  <c r="O622" i="305"/>
  <c r="L622" i="305"/>
  <c r="O590" i="305"/>
  <c r="O594" i="305"/>
  <c r="O598" i="305"/>
  <c r="O606" i="305"/>
  <c r="O614" i="305"/>
  <c r="N579" i="305"/>
  <c r="N580" i="305" s="1"/>
  <c r="N581" i="305" s="1"/>
  <c r="N567" i="305"/>
  <c r="N568" i="305" s="1"/>
  <c r="N569" i="305" s="1"/>
  <c r="L589" i="305"/>
  <c r="L588" i="305"/>
  <c r="N587" i="305"/>
  <c r="N588" i="305" s="1"/>
  <c r="N589" i="305" s="1"/>
  <c r="L587" i="305"/>
  <c r="O586" i="305"/>
  <c r="L586" i="305"/>
  <c r="P622" i="305"/>
  <c r="O623" i="305" l="1"/>
  <c r="O587" i="305"/>
  <c r="O588" i="305" s="1"/>
  <c r="B622" i="305"/>
  <c r="C622" i="305"/>
  <c r="O624" i="305"/>
  <c r="L585" i="305"/>
  <c r="P623" i="305"/>
  <c r="P586" i="305"/>
  <c r="P587" i="305"/>
  <c r="P588" i="305"/>
  <c r="P624" i="305"/>
  <c r="B623" i="305" l="1"/>
  <c r="C623" i="305"/>
  <c r="B587" i="305"/>
  <c r="C587" i="305"/>
  <c r="B586" i="305"/>
  <c r="C586" i="305"/>
  <c r="B588" i="305"/>
  <c r="C588" i="305"/>
  <c r="B624" i="305"/>
  <c r="C624" i="305"/>
  <c r="O625" i="305"/>
  <c r="O589" i="305"/>
  <c r="L584" i="305"/>
  <c r="P625" i="305"/>
  <c r="P589" i="305"/>
  <c r="B589" i="305" l="1"/>
  <c r="C589" i="305"/>
  <c r="B625" i="305"/>
  <c r="C625" i="305"/>
  <c r="O626" i="305"/>
  <c r="N583" i="305"/>
  <c r="N584" i="305" s="1"/>
  <c r="N585" i="305" s="1"/>
  <c r="L583" i="305"/>
  <c r="O582" i="305"/>
  <c r="O583" i="305" s="1"/>
  <c r="L582" i="305"/>
  <c r="P583" i="305"/>
  <c r="P582" i="305"/>
  <c r="P626" i="305"/>
  <c r="B583" i="305" l="1"/>
  <c r="C583" i="305"/>
  <c r="B582" i="305"/>
  <c r="C582" i="305"/>
  <c r="B626" i="305"/>
  <c r="C626" i="305"/>
  <c r="O627" i="305"/>
  <c r="O584" i="305"/>
  <c r="L581" i="305"/>
  <c r="P584" i="305"/>
  <c r="P627" i="305"/>
  <c r="B584" i="305" l="1"/>
  <c r="C584" i="305"/>
  <c r="B627" i="305"/>
  <c r="C627" i="305"/>
  <c r="O628" i="305"/>
  <c r="O585" i="305"/>
  <c r="L580" i="305"/>
  <c r="P628" i="305"/>
  <c r="P585" i="305"/>
  <c r="B585" i="305" l="1"/>
  <c r="C585" i="305"/>
  <c r="B628" i="305"/>
  <c r="C628" i="305"/>
  <c r="O629" i="305"/>
  <c r="L579" i="305"/>
  <c r="O578" i="305"/>
  <c r="O579" i="305" s="1"/>
  <c r="L578" i="305"/>
  <c r="O566" i="305"/>
  <c r="O567" i="305" s="1"/>
  <c r="O570" i="305"/>
  <c r="O574" i="305"/>
  <c r="L661" i="305"/>
  <c r="L660" i="305"/>
  <c r="L659" i="305"/>
  <c r="L658" i="305"/>
  <c r="L657" i="305"/>
  <c r="L656" i="305"/>
  <c r="N655" i="305"/>
  <c r="O655" i="305" s="1"/>
  <c r="L655" i="305"/>
  <c r="L654" i="305"/>
  <c r="P579" i="305"/>
  <c r="P654" i="305"/>
  <c r="P578" i="305"/>
  <c r="P629" i="305"/>
  <c r="B654" i="305" l="1"/>
  <c r="C654" i="305"/>
  <c r="B579" i="305"/>
  <c r="C579" i="305"/>
  <c r="B578" i="305"/>
  <c r="C578" i="305"/>
  <c r="B629" i="305"/>
  <c r="C629" i="305"/>
  <c r="N656" i="305"/>
  <c r="N657" i="305" s="1"/>
  <c r="N658" i="305" s="1"/>
  <c r="N659" i="305" s="1"/>
  <c r="N660" i="305" s="1"/>
  <c r="N661" i="305" s="1"/>
  <c r="O580" i="305"/>
  <c r="L653" i="305"/>
  <c r="P655" i="305"/>
  <c r="P580" i="305"/>
  <c r="B580" i="305" l="1"/>
  <c r="C580" i="305"/>
  <c r="B655" i="305"/>
  <c r="C655" i="305"/>
  <c r="O656" i="305"/>
  <c r="O657" i="305" s="1"/>
  <c r="O658" i="305" s="1"/>
  <c r="O659" i="305" s="1"/>
  <c r="O660" i="305" s="1"/>
  <c r="O661" i="305" s="1"/>
  <c r="O581" i="305"/>
  <c r="L652" i="305"/>
  <c r="P581" i="305"/>
  <c r="B581" i="305" l="1"/>
  <c r="C581" i="305"/>
  <c r="L651" i="305"/>
  <c r="P657" i="305"/>
  <c r="P656" i="305"/>
  <c r="C656" i="305" l="1"/>
  <c r="B656" i="305"/>
  <c r="B657" i="305"/>
  <c r="C657" i="305"/>
  <c r="L650" i="305"/>
  <c r="P658" i="305"/>
  <c r="B658" i="305" l="1"/>
  <c r="C658" i="305"/>
  <c r="L649" i="305"/>
  <c r="P659" i="305"/>
  <c r="B659" i="305" l="1"/>
  <c r="C659" i="305"/>
  <c r="L648" i="305"/>
  <c r="P660" i="305"/>
  <c r="B660" i="305" l="1"/>
  <c r="C660" i="305"/>
  <c r="N647" i="305"/>
  <c r="O647" i="305" s="1"/>
  <c r="L647" i="305"/>
  <c r="L646" i="305"/>
  <c r="P646" i="305"/>
  <c r="P661" i="305"/>
  <c r="B646" i="305" l="1"/>
  <c r="C646" i="305"/>
  <c r="B661" i="305"/>
  <c r="C661" i="305"/>
  <c r="N648" i="305"/>
  <c r="N649" i="305" s="1"/>
  <c r="N650" i="305" s="1"/>
  <c r="N651" i="305" s="1"/>
  <c r="N652" i="305" s="1"/>
  <c r="N653" i="305" s="1"/>
  <c r="L621" i="305"/>
  <c r="P647" i="305"/>
  <c r="B647" i="305" l="1"/>
  <c r="C647" i="305"/>
  <c r="O648" i="305"/>
  <c r="O649" i="305" s="1"/>
  <c r="O650" i="305" s="1"/>
  <c r="O651" i="305" s="1"/>
  <c r="O652" i="305" s="1"/>
  <c r="O653" i="305" s="1"/>
  <c r="L620" i="305"/>
  <c r="P648" i="305"/>
  <c r="B648" i="305" l="1"/>
  <c r="C648" i="305"/>
  <c r="L619" i="305"/>
  <c r="P649" i="305"/>
  <c r="B649" i="305" l="1"/>
  <c r="C649" i="305"/>
  <c r="L618" i="305"/>
  <c r="P650" i="305"/>
  <c r="B650" i="305" l="1"/>
  <c r="C650" i="305"/>
  <c r="L617" i="305"/>
  <c r="P651" i="305"/>
  <c r="B651" i="305" l="1"/>
  <c r="C651" i="305"/>
  <c r="L616" i="305"/>
  <c r="P652" i="305"/>
  <c r="B652" i="305" l="1"/>
  <c r="C652" i="305"/>
  <c r="N615" i="305"/>
  <c r="L615" i="305"/>
  <c r="L614" i="305"/>
  <c r="P653" i="305"/>
  <c r="P614" i="305"/>
  <c r="B614" i="305" l="1"/>
  <c r="C614" i="305"/>
  <c r="B653" i="305"/>
  <c r="C653" i="305"/>
  <c r="N616" i="305"/>
  <c r="N617" i="305" s="1"/>
  <c r="N618" i="305" s="1"/>
  <c r="N619" i="305" s="1"/>
  <c r="N620" i="305" s="1"/>
  <c r="N621" i="305" s="1"/>
  <c r="O615" i="305"/>
  <c r="L613" i="305"/>
  <c r="P615" i="305"/>
  <c r="B615" i="305" l="1"/>
  <c r="C615" i="305"/>
  <c r="O616" i="305"/>
  <c r="L612" i="305"/>
  <c r="P616" i="305"/>
  <c r="B616" i="305" l="1"/>
  <c r="C616" i="305"/>
  <c r="O617" i="305"/>
  <c r="L611" i="305"/>
  <c r="P617" i="305"/>
  <c r="B617" i="305" l="1"/>
  <c r="C617" i="305"/>
  <c r="O618" i="305"/>
  <c r="L610" i="305"/>
  <c r="P618" i="305"/>
  <c r="B618" i="305" l="1"/>
  <c r="C618" i="305"/>
  <c r="O619" i="305"/>
  <c r="L609" i="305"/>
  <c r="P619" i="305"/>
  <c r="B619" i="305" l="1"/>
  <c r="C619" i="305"/>
  <c r="O620" i="305"/>
  <c r="L608" i="305"/>
  <c r="P620" i="305"/>
  <c r="B620" i="305" l="1"/>
  <c r="C620" i="305"/>
  <c r="O621" i="305"/>
  <c r="N607" i="305"/>
  <c r="L607" i="305"/>
  <c r="L606" i="305"/>
  <c r="P606" i="305"/>
  <c r="P621" i="305"/>
  <c r="B606" i="305" l="1"/>
  <c r="C606" i="305"/>
  <c r="B621" i="305"/>
  <c r="C621" i="305"/>
  <c r="N608" i="305"/>
  <c r="N609" i="305" s="1"/>
  <c r="N610" i="305" s="1"/>
  <c r="N611" i="305" s="1"/>
  <c r="N612" i="305" s="1"/>
  <c r="N613" i="305" s="1"/>
  <c r="O607" i="305"/>
  <c r="L605" i="305"/>
  <c r="P607" i="305"/>
  <c r="B607" i="305" l="1"/>
  <c r="C607" i="305"/>
  <c r="O608" i="305"/>
  <c r="L604" i="305"/>
  <c r="P608" i="305"/>
  <c r="B608" i="305" l="1"/>
  <c r="C608" i="305"/>
  <c r="O609" i="305"/>
  <c r="L603" i="305"/>
  <c r="P609" i="305"/>
  <c r="B609" i="305" l="1"/>
  <c r="C609" i="305"/>
  <c r="O610" i="305"/>
  <c r="L602" i="305"/>
  <c r="P610" i="305"/>
  <c r="B610" i="305" l="1"/>
  <c r="C610" i="305"/>
  <c r="O611" i="305"/>
  <c r="L601" i="305"/>
  <c r="P611" i="305"/>
  <c r="B611" i="305" l="1"/>
  <c r="C611" i="305"/>
  <c r="O612" i="305"/>
  <c r="L600" i="305"/>
  <c r="P612" i="305"/>
  <c r="B612" i="305" l="1"/>
  <c r="C612" i="305"/>
  <c r="O613" i="305"/>
  <c r="N599" i="305"/>
  <c r="L599" i="305"/>
  <c r="L598" i="305"/>
  <c r="P613" i="305"/>
  <c r="P598" i="305"/>
  <c r="B598" i="305" l="1"/>
  <c r="C598" i="305"/>
  <c r="B613" i="305"/>
  <c r="C613" i="305"/>
  <c r="N600" i="305"/>
  <c r="N601" i="305" s="1"/>
  <c r="N602" i="305" s="1"/>
  <c r="N603" i="305" s="1"/>
  <c r="N604" i="305" s="1"/>
  <c r="N605" i="305" s="1"/>
  <c r="O599" i="305"/>
  <c r="L597" i="305"/>
  <c r="P599" i="305"/>
  <c r="B599" i="305" l="1"/>
  <c r="C599" i="305"/>
  <c r="O600" i="305"/>
  <c r="L596" i="305"/>
  <c r="P600" i="305"/>
  <c r="B600" i="305" l="1"/>
  <c r="C600" i="305"/>
  <c r="O601" i="305"/>
  <c r="N595" i="305"/>
  <c r="L595" i="305"/>
  <c r="P601" i="305"/>
  <c r="B601" i="305" l="1"/>
  <c r="C601" i="305"/>
  <c r="O602" i="305"/>
  <c r="N596" i="305"/>
  <c r="N597" i="305" s="1"/>
  <c r="O595" i="305"/>
  <c r="L594" i="305"/>
  <c r="P595" i="305"/>
  <c r="P602" i="305"/>
  <c r="P594" i="305"/>
  <c r="O596" i="305" l="1"/>
  <c r="O597" i="305" s="1"/>
  <c r="B594" i="305"/>
  <c r="C594" i="305"/>
  <c r="B595" i="305"/>
  <c r="C595" i="305"/>
  <c r="B602" i="305"/>
  <c r="C602" i="305"/>
  <c r="O603" i="305"/>
  <c r="L593" i="305"/>
  <c r="P596" i="305"/>
  <c r="P603" i="305"/>
  <c r="B596" i="305" l="1"/>
  <c r="C596" i="305"/>
  <c r="B603" i="305"/>
  <c r="C603" i="305"/>
  <c r="O604" i="305"/>
  <c r="L592" i="305"/>
  <c r="P597" i="305"/>
  <c r="P604" i="305"/>
  <c r="B597" i="305" l="1"/>
  <c r="C597" i="305"/>
  <c r="B604" i="305"/>
  <c r="C604" i="305"/>
  <c r="O605" i="305"/>
  <c r="N591" i="305"/>
  <c r="L591" i="305"/>
  <c r="L590" i="305"/>
  <c r="P605" i="305"/>
  <c r="P590" i="305"/>
  <c r="B590" i="305" l="1"/>
  <c r="C590" i="305"/>
  <c r="B605" i="305"/>
  <c r="C605" i="305"/>
  <c r="N592" i="305"/>
  <c r="N593" i="305" s="1"/>
  <c r="O591" i="305"/>
  <c r="L577" i="305"/>
  <c r="P591" i="305"/>
  <c r="B591" i="305" l="1"/>
  <c r="C591" i="305"/>
  <c r="O592" i="305"/>
  <c r="L576" i="305"/>
  <c r="P592" i="305"/>
  <c r="B592" i="305" l="1"/>
  <c r="C592" i="305"/>
  <c r="O593" i="305"/>
  <c r="N575" i="305"/>
  <c r="L575" i="305"/>
  <c r="L574" i="305"/>
  <c r="P574" i="305"/>
  <c r="P593" i="305"/>
  <c r="B574" i="305" l="1"/>
  <c r="C574" i="305"/>
  <c r="B593" i="305"/>
  <c r="C593" i="305"/>
  <c r="N576" i="305"/>
  <c r="N577" i="305" s="1"/>
  <c r="O575" i="305"/>
  <c r="L573" i="305"/>
  <c r="P575" i="305"/>
  <c r="B575" i="305" l="1"/>
  <c r="C575" i="305"/>
  <c r="O576" i="305"/>
  <c r="L572" i="305"/>
  <c r="P576" i="305"/>
  <c r="B576" i="305" l="1"/>
  <c r="C576" i="305"/>
  <c r="O577" i="305"/>
  <c r="N571" i="305"/>
  <c r="L571" i="305"/>
  <c r="L570" i="305"/>
  <c r="P570" i="305"/>
  <c r="P577" i="305"/>
  <c r="B570" i="305" l="1"/>
  <c r="C570" i="305"/>
  <c r="B577" i="305"/>
  <c r="C577" i="305"/>
  <c r="N572" i="305"/>
  <c r="N573" i="305" s="1"/>
  <c r="O571" i="305"/>
  <c r="L569" i="305"/>
  <c r="P571" i="305"/>
  <c r="B571" i="305" l="1"/>
  <c r="C571" i="305"/>
  <c r="O572" i="305"/>
  <c r="L568" i="305"/>
  <c r="P572" i="305"/>
  <c r="B572" i="305" l="1"/>
  <c r="C572" i="305"/>
  <c r="O573" i="305"/>
  <c r="O568" i="305"/>
  <c r="L567" i="305"/>
  <c r="L566" i="305"/>
  <c r="P573" i="305"/>
  <c r="B573" i="305" l="1"/>
  <c r="C573" i="305"/>
  <c r="O569" i="305"/>
  <c r="L565" i="305"/>
  <c r="L564" i="305" l="1"/>
  <c r="N563" i="305" l="1"/>
  <c r="N564" i="305" s="1"/>
  <c r="N565" i="305" s="1"/>
  <c r="L563" i="305"/>
  <c r="P566" i="305"/>
  <c r="B566" i="305" l="1"/>
  <c r="C566" i="305"/>
  <c r="O562" i="305"/>
  <c r="O563" i="305" s="1"/>
  <c r="L562" i="305"/>
  <c r="P567" i="305"/>
  <c r="P562" i="305"/>
  <c r="P563" i="305"/>
  <c r="B562" i="305" l="1"/>
  <c r="C562" i="305"/>
  <c r="B567" i="305"/>
  <c r="C567" i="305"/>
  <c r="B563" i="305"/>
  <c r="C563" i="305"/>
  <c r="O564" i="305"/>
  <c r="O552" i="305"/>
  <c r="O557" i="305"/>
  <c r="L551" i="305"/>
  <c r="L550" i="305"/>
  <c r="L549" i="305"/>
  <c r="N548" i="305"/>
  <c r="N549" i="305" s="1"/>
  <c r="N550" i="305" s="1"/>
  <c r="N551" i="305" s="1"/>
  <c r="L548" i="305"/>
  <c r="O547" i="305"/>
  <c r="L547" i="305"/>
  <c r="P564" i="305"/>
  <c r="P547" i="305"/>
  <c r="P568" i="305"/>
  <c r="O548" i="305" l="1"/>
  <c r="B547" i="305"/>
  <c r="C547" i="305"/>
  <c r="B568" i="305"/>
  <c r="C568" i="305"/>
  <c r="B564" i="305"/>
  <c r="C564" i="305"/>
  <c r="O565" i="305"/>
  <c r="O549" i="305"/>
  <c r="L546" i="305"/>
  <c r="P548" i="305"/>
  <c r="P549" i="305"/>
  <c r="P565" i="305"/>
  <c r="P569" i="305"/>
  <c r="C548" i="305" l="1"/>
  <c r="B548" i="305"/>
  <c r="B549" i="305"/>
  <c r="C549" i="305"/>
  <c r="B569" i="305"/>
  <c r="C569" i="305"/>
  <c r="B565" i="305"/>
  <c r="C565" i="305"/>
  <c r="O550" i="305"/>
  <c r="L545" i="305"/>
  <c r="P550" i="305"/>
  <c r="B550" i="305" l="1"/>
  <c r="C550" i="305"/>
  <c r="O551" i="305"/>
  <c r="L544" i="305"/>
  <c r="P551" i="305"/>
  <c r="B551" i="305" l="1"/>
  <c r="C551" i="305"/>
  <c r="N543" i="305"/>
  <c r="N544" i="305" s="1"/>
  <c r="N545" i="305" s="1"/>
  <c r="N546" i="305" s="1"/>
  <c r="L543" i="305"/>
  <c r="O542" i="305"/>
  <c r="L542" i="305"/>
  <c r="P542" i="305"/>
  <c r="O543" i="305" l="1"/>
  <c r="O544" i="305" s="1"/>
  <c r="B542" i="305"/>
  <c r="C542" i="305"/>
  <c r="L541" i="305"/>
  <c r="P544" i="305"/>
  <c r="P543" i="305"/>
  <c r="C543" i="305" l="1"/>
  <c r="B543" i="305"/>
  <c r="B544" i="305"/>
  <c r="C544" i="305"/>
  <c r="O545" i="305"/>
  <c r="L540" i="305"/>
  <c r="P545" i="305"/>
  <c r="B545" i="305" l="1"/>
  <c r="C545" i="305"/>
  <c r="O546" i="305"/>
  <c r="L539" i="305"/>
  <c r="P546" i="305"/>
  <c r="B546" i="305" l="1"/>
  <c r="C546" i="305"/>
  <c r="N538" i="305"/>
  <c r="N539" i="305" s="1"/>
  <c r="N540" i="305" s="1"/>
  <c r="N541" i="305" s="1"/>
  <c r="L538" i="305"/>
  <c r="O537" i="305"/>
  <c r="L537" i="305"/>
  <c r="L561" i="305"/>
  <c r="L560" i="305"/>
  <c r="L559" i="305"/>
  <c r="N558" i="305"/>
  <c r="L558" i="305"/>
  <c r="L557" i="305"/>
  <c r="P537" i="305"/>
  <c r="P557" i="305"/>
  <c r="O538" i="305" l="1"/>
  <c r="O539" i="305" s="1"/>
  <c r="B557" i="305"/>
  <c r="C557" i="305"/>
  <c r="B537" i="305"/>
  <c r="C537" i="305"/>
  <c r="N559" i="305"/>
  <c r="N560" i="305" s="1"/>
  <c r="N561" i="305" s="1"/>
  <c r="O558" i="305"/>
  <c r="L556" i="305"/>
  <c r="P538" i="305"/>
  <c r="P539" i="305"/>
  <c r="P558" i="305"/>
  <c r="B538" i="305" l="1"/>
  <c r="C538" i="305"/>
  <c r="B539" i="305"/>
  <c r="C539" i="305"/>
  <c r="B558" i="305"/>
  <c r="C558" i="305"/>
  <c r="O559" i="305"/>
  <c r="O540" i="305"/>
  <c r="L555" i="305"/>
  <c r="P559" i="305"/>
  <c r="P540" i="305"/>
  <c r="B540" i="305" l="1"/>
  <c r="C540" i="305"/>
  <c r="B559" i="305"/>
  <c r="C559" i="305"/>
  <c r="O560" i="305"/>
  <c r="O541" i="305"/>
  <c r="L554" i="305"/>
  <c r="P541" i="305"/>
  <c r="P560" i="305"/>
  <c r="B541" i="305" l="1"/>
  <c r="C541" i="305"/>
  <c r="B560" i="305"/>
  <c r="C560" i="305"/>
  <c r="O561" i="305"/>
  <c r="N553" i="305"/>
  <c r="L553" i="305"/>
  <c r="L552" i="305"/>
  <c r="P552" i="305"/>
  <c r="P561" i="305"/>
  <c r="B552" i="305" l="1"/>
  <c r="C552" i="305"/>
  <c r="B561" i="305"/>
  <c r="C561" i="305"/>
  <c r="N554" i="305"/>
  <c r="N555" i="305" s="1"/>
  <c r="N556" i="305" s="1"/>
  <c r="O553" i="305"/>
  <c r="L536" i="305"/>
  <c r="P553" i="305"/>
  <c r="B553" i="305" l="1"/>
  <c r="C553" i="305"/>
  <c r="O554" i="305"/>
  <c r="L535" i="305"/>
  <c r="P554" i="305"/>
  <c r="B554" i="305" l="1"/>
  <c r="C554" i="305"/>
  <c r="O555" i="305"/>
  <c r="L534" i="305"/>
  <c r="P555" i="305"/>
  <c r="B555" i="305" l="1"/>
  <c r="C555" i="305"/>
  <c r="O556" i="305"/>
  <c r="N533" i="305"/>
  <c r="N534" i="305" s="1"/>
  <c r="N535" i="305" s="1"/>
  <c r="N536" i="305" s="1"/>
  <c r="L533" i="305"/>
  <c r="O532" i="305"/>
  <c r="L532" i="305"/>
  <c r="P556" i="305"/>
  <c r="O533" i="305" l="1"/>
  <c r="O534" i="305" s="1"/>
  <c r="B556" i="305"/>
  <c r="C556" i="305"/>
  <c r="L531" i="305"/>
  <c r="P532" i="305"/>
  <c r="P534" i="305"/>
  <c r="P533" i="305"/>
  <c r="B533" i="305" l="1"/>
  <c r="C533" i="305"/>
  <c r="C532" i="305"/>
  <c r="B532" i="305"/>
  <c r="B534" i="305"/>
  <c r="C534" i="305"/>
  <c r="O535" i="305"/>
  <c r="L530" i="305"/>
  <c r="P535" i="305"/>
  <c r="B535" i="305" l="1"/>
  <c r="C535" i="305"/>
  <c r="O536" i="305"/>
  <c r="L529" i="305"/>
  <c r="P536" i="305"/>
  <c r="B536" i="305" l="1"/>
  <c r="C536" i="305"/>
  <c r="N528" i="305"/>
  <c r="N529" i="305" s="1"/>
  <c r="N530" i="305" s="1"/>
  <c r="N531" i="305" s="1"/>
  <c r="L528" i="305"/>
  <c r="O527" i="305"/>
  <c r="L527" i="305"/>
  <c r="P527" i="305"/>
  <c r="O528" i="305" l="1"/>
  <c r="B527" i="305"/>
  <c r="C527" i="305"/>
  <c r="L526" i="305"/>
  <c r="P528" i="305"/>
  <c r="B528" i="305" l="1"/>
  <c r="C528" i="305"/>
  <c r="O529" i="305"/>
  <c r="L525" i="305"/>
  <c r="P529" i="305"/>
  <c r="B529" i="305" l="1"/>
  <c r="C529" i="305"/>
  <c r="O530" i="305"/>
  <c r="L524" i="305"/>
  <c r="P530" i="305"/>
  <c r="B530" i="305" l="1"/>
  <c r="C530" i="305"/>
  <c r="O531" i="305"/>
  <c r="N523" i="305"/>
  <c r="N524" i="305" s="1"/>
  <c r="N525" i="305" s="1"/>
  <c r="N526" i="305" s="1"/>
  <c r="L523" i="305"/>
  <c r="O522" i="305"/>
  <c r="L522" i="305"/>
  <c r="P531" i="305"/>
  <c r="P522" i="305"/>
  <c r="B531" i="305" l="1"/>
  <c r="C531" i="305"/>
  <c r="O523" i="305"/>
  <c r="O524" i="305" s="1"/>
  <c r="B522" i="305"/>
  <c r="C522" i="305"/>
  <c r="L521" i="305"/>
  <c r="P524" i="305"/>
  <c r="P523" i="305"/>
  <c r="B523" i="305" l="1"/>
  <c r="C523" i="305"/>
  <c r="B524" i="305"/>
  <c r="C524" i="305"/>
  <c r="O525" i="305"/>
  <c r="L520" i="305"/>
  <c r="P525" i="305"/>
  <c r="B525" i="305" l="1"/>
  <c r="C525" i="305"/>
  <c r="O526" i="305"/>
  <c r="L519" i="305"/>
  <c r="P526" i="305"/>
  <c r="B526" i="305" l="1"/>
  <c r="C526" i="305"/>
  <c r="N518" i="305"/>
  <c r="N519" i="305" s="1"/>
  <c r="N520" i="305" s="1"/>
  <c r="N521" i="305" s="1"/>
  <c r="L518" i="305"/>
  <c r="O517" i="305"/>
  <c r="L517" i="305"/>
  <c r="P517" i="305"/>
  <c r="O518" i="305" l="1"/>
  <c r="O519" i="305" s="1"/>
  <c r="B517" i="305"/>
  <c r="C517" i="305"/>
  <c r="L516" i="305"/>
  <c r="P518" i="305"/>
  <c r="P519" i="305"/>
  <c r="B518" i="305" l="1"/>
  <c r="C518" i="305"/>
  <c r="B519" i="305"/>
  <c r="C519" i="305"/>
  <c r="O520" i="305"/>
  <c r="L515" i="305"/>
  <c r="P520" i="305"/>
  <c r="B520" i="305" l="1"/>
  <c r="C520" i="305"/>
  <c r="O521" i="305"/>
  <c r="N514" i="305"/>
  <c r="N515" i="305" s="1"/>
  <c r="N516" i="305" s="1"/>
  <c r="L514" i="305"/>
  <c r="P521" i="305"/>
  <c r="B521" i="305" l="1"/>
  <c r="C521" i="305"/>
  <c r="O513" i="305"/>
  <c r="O514" i="305" s="1"/>
  <c r="L513" i="305"/>
  <c r="L509" i="305"/>
  <c r="L508" i="305"/>
  <c r="L507" i="305"/>
  <c r="L506" i="305"/>
  <c r="L505" i="305"/>
  <c r="L504" i="305"/>
  <c r="N503" i="305"/>
  <c r="N504" i="305" s="1"/>
  <c r="N505" i="305" s="1"/>
  <c r="N506" i="305" s="1"/>
  <c r="N507" i="305" s="1"/>
  <c r="N508" i="305" s="1"/>
  <c r="N509" i="305" s="1"/>
  <c r="L503" i="305"/>
  <c r="O502" i="305"/>
  <c r="L502" i="305"/>
  <c r="P502" i="305"/>
  <c r="P513" i="305"/>
  <c r="P514" i="305"/>
  <c r="O503" i="305" l="1"/>
  <c r="B513" i="305"/>
  <c r="C513" i="305"/>
  <c r="B514" i="305"/>
  <c r="C514" i="305"/>
  <c r="B502" i="305"/>
  <c r="C502" i="305"/>
  <c r="O515" i="305"/>
  <c r="O504" i="305"/>
  <c r="L501" i="305"/>
  <c r="P515" i="305"/>
  <c r="P504" i="305"/>
  <c r="P503" i="305"/>
  <c r="B503" i="305" l="1"/>
  <c r="C503" i="305"/>
  <c r="B515" i="305"/>
  <c r="C515" i="305"/>
  <c r="B504" i="305"/>
  <c r="C504" i="305"/>
  <c r="O516" i="305"/>
  <c r="O505" i="305"/>
  <c r="L500" i="305"/>
  <c r="P505" i="305"/>
  <c r="P516" i="305"/>
  <c r="B516" i="305" l="1"/>
  <c r="C516" i="305"/>
  <c r="B505" i="305"/>
  <c r="C505" i="305"/>
  <c r="O506" i="305"/>
  <c r="L499" i="305"/>
  <c r="P506" i="305"/>
  <c r="B506" i="305" l="1"/>
  <c r="C506" i="305"/>
  <c r="O507" i="305"/>
  <c r="L498" i="305"/>
  <c r="P507" i="305"/>
  <c r="B507" i="305" l="1"/>
  <c r="C507" i="305"/>
  <c r="O508" i="305"/>
  <c r="L497" i="305"/>
  <c r="P508" i="305"/>
  <c r="B508" i="305" l="1"/>
  <c r="C508" i="305"/>
  <c r="O509" i="305"/>
  <c r="L496" i="305"/>
  <c r="P509" i="305"/>
  <c r="B509" i="305" l="1"/>
  <c r="C509" i="305"/>
  <c r="N495" i="305"/>
  <c r="N496" i="305" s="1"/>
  <c r="N497" i="305" s="1"/>
  <c r="N498" i="305" s="1"/>
  <c r="N499" i="305" s="1"/>
  <c r="N500" i="305" s="1"/>
  <c r="N501" i="305" s="1"/>
  <c r="L495" i="305"/>
  <c r="O494" i="305"/>
  <c r="L494" i="305"/>
  <c r="L493" i="305"/>
  <c r="L492" i="305"/>
  <c r="L491" i="305"/>
  <c r="L490" i="305"/>
  <c r="L489" i="305"/>
  <c r="L488" i="305"/>
  <c r="N487" i="305"/>
  <c r="N488" i="305" s="1"/>
  <c r="N489" i="305" s="1"/>
  <c r="N490" i="305" s="1"/>
  <c r="N491" i="305" s="1"/>
  <c r="N492" i="305" s="1"/>
  <c r="N493" i="305" s="1"/>
  <c r="L487" i="305"/>
  <c r="O486" i="305"/>
  <c r="L486" i="305"/>
  <c r="P494" i="305"/>
  <c r="O487" i="305" l="1"/>
  <c r="O495" i="305"/>
  <c r="O496" i="305" s="1"/>
  <c r="B494" i="305"/>
  <c r="C494" i="305"/>
  <c r="L485" i="305"/>
  <c r="P486" i="305"/>
  <c r="P496" i="305"/>
  <c r="P487" i="305"/>
  <c r="P495" i="305"/>
  <c r="B487" i="305" l="1"/>
  <c r="C487" i="305"/>
  <c r="O488" i="305"/>
  <c r="B495" i="305"/>
  <c r="C495" i="305"/>
  <c r="B486" i="305"/>
  <c r="C486" i="305"/>
  <c r="B496" i="305"/>
  <c r="C496" i="305"/>
  <c r="O497" i="305"/>
  <c r="L484" i="305"/>
  <c r="P488" i="305"/>
  <c r="P497" i="305"/>
  <c r="B488" i="305" l="1"/>
  <c r="C488" i="305"/>
  <c r="O489" i="305"/>
  <c r="O490" i="305" s="1"/>
  <c r="B497" i="305"/>
  <c r="C497" i="305"/>
  <c r="O498" i="305"/>
  <c r="L483" i="305"/>
  <c r="P498" i="305"/>
  <c r="P490" i="305"/>
  <c r="P489" i="305"/>
  <c r="B489" i="305" l="1"/>
  <c r="C489" i="305"/>
  <c r="B490" i="305"/>
  <c r="C490" i="305"/>
  <c r="B498" i="305"/>
  <c r="C498" i="305"/>
  <c r="O499" i="305"/>
  <c r="O491" i="305"/>
  <c r="L482" i="305"/>
  <c r="P491" i="305"/>
  <c r="P499" i="305"/>
  <c r="B491" i="305" l="1"/>
  <c r="C491" i="305"/>
  <c r="B499" i="305"/>
  <c r="C499" i="305"/>
  <c r="O500" i="305"/>
  <c r="O492" i="305"/>
  <c r="L481" i="305"/>
  <c r="P500" i="305"/>
  <c r="P492" i="305"/>
  <c r="B492" i="305" l="1"/>
  <c r="C492" i="305"/>
  <c r="B500" i="305"/>
  <c r="C500" i="305"/>
  <c r="O501" i="305"/>
  <c r="O493" i="305"/>
  <c r="L480" i="305"/>
  <c r="P501" i="305"/>
  <c r="P493" i="305"/>
  <c r="B493" i="305" l="1"/>
  <c r="C493" i="305"/>
  <c r="B501" i="305"/>
  <c r="C501" i="305"/>
  <c r="N479" i="305"/>
  <c r="N480" i="305" s="1"/>
  <c r="N481" i="305" s="1"/>
  <c r="N482" i="305" s="1"/>
  <c r="N483" i="305" s="1"/>
  <c r="N484" i="305" s="1"/>
  <c r="N485" i="305" s="1"/>
  <c r="L479" i="305"/>
  <c r="O478" i="305"/>
  <c r="L478" i="305"/>
  <c r="P478" i="305"/>
  <c r="O479" i="305" l="1"/>
  <c r="O480" i="305" s="1"/>
  <c r="B478" i="305"/>
  <c r="C478" i="305"/>
  <c r="L477" i="305"/>
  <c r="P479" i="305"/>
  <c r="P480" i="305"/>
  <c r="B479" i="305" l="1"/>
  <c r="C479" i="305"/>
  <c r="B480" i="305"/>
  <c r="C480" i="305"/>
  <c r="O481" i="305"/>
  <c r="L476" i="305"/>
  <c r="P481" i="305"/>
  <c r="B481" i="305" l="1"/>
  <c r="C481" i="305"/>
  <c r="O482" i="305"/>
  <c r="L475" i="305"/>
  <c r="P482" i="305"/>
  <c r="B482" i="305" l="1"/>
  <c r="C482" i="305"/>
  <c r="O483" i="305"/>
  <c r="L474" i="305"/>
  <c r="P483" i="305"/>
  <c r="B483" i="305" l="1"/>
  <c r="C483" i="305"/>
  <c r="O484" i="305"/>
  <c r="L473" i="305"/>
  <c r="P484" i="305"/>
  <c r="B484" i="305" l="1"/>
  <c r="C484" i="305"/>
  <c r="O485" i="305"/>
  <c r="L472" i="305"/>
  <c r="P485" i="305"/>
  <c r="B485" i="305" l="1"/>
  <c r="C485" i="305"/>
  <c r="N471" i="305"/>
  <c r="N472" i="305" s="1"/>
  <c r="N473" i="305" s="1"/>
  <c r="N474" i="305" s="1"/>
  <c r="N475" i="305" s="1"/>
  <c r="N476" i="305" s="1"/>
  <c r="N477" i="305" s="1"/>
  <c r="L471" i="305"/>
  <c r="O470" i="305"/>
  <c r="L470" i="305"/>
  <c r="L469" i="305"/>
  <c r="L468" i="305"/>
  <c r="L467" i="305"/>
  <c r="L466" i="305"/>
  <c r="L465" i="305"/>
  <c r="L464" i="305"/>
  <c r="N463" i="305"/>
  <c r="N464" i="305" s="1"/>
  <c r="N465" i="305" s="1"/>
  <c r="N466" i="305" s="1"/>
  <c r="N467" i="305" s="1"/>
  <c r="N468" i="305" s="1"/>
  <c r="N469" i="305" s="1"/>
  <c r="L463" i="305"/>
  <c r="O462" i="305"/>
  <c r="L462" i="305"/>
  <c r="P470" i="305"/>
  <c r="P462" i="305"/>
  <c r="O463" i="305" l="1"/>
  <c r="O471" i="305"/>
  <c r="O472" i="305" s="1"/>
  <c r="B462" i="305"/>
  <c r="C462" i="305"/>
  <c r="B470" i="305"/>
  <c r="C470" i="305"/>
  <c r="O464" i="305"/>
  <c r="L461" i="305"/>
  <c r="P463" i="305"/>
  <c r="P472" i="305"/>
  <c r="P471" i="305"/>
  <c r="P464" i="305"/>
  <c r="B463" i="305" l="1"/>
  <c r="C463" i="305"/>
  <c r="C471" i="305"/>
  <c r="B471" i="305"/>
  <c r="B464" i="305"/>
  <c r="C464" i="305"/>
  <c r="B472" i="305"/>
  <c r="C472" i="305"/>
  <c r="O473" i="305"/>
  <c r="O465" i="305"/>
  <c r="L460" i="305"/>
  <c r="P473" i="305"/>
  <c r="P465" i="305"/>
  <c r="B465" i="305" l="1"/>
  <c r="C465" i="305"/>
  <c r="B473" i="305"/>
  <c r="C473" i="305"/>
  <c r="O474" i="305"/>
  <c r="O466" i="305"/>
  <c r="L459" i="305"/>
  <c r="P474" i="305"/>
  <c r="P466" i="305"/>
  <c r="B466" i="305" l="1"/>
  <c r="C466" i="305"/>
  <c r="B474" i="305"/>
  <c r="C474" i="305"/>
  <c r="O475" i="305"/>
  <c r="O467" i="305"/>
  <c r="L458" i="305"/>
  <c r="P475" i="305"/>
  <c r="P467" i="305"/>
  <c r="B467" i="305" l="1"/>
  <c r="C467" i="305"/>
  <c r="B475" i="305"/>
  <c r="C475" i="305"/>
  <c r="O476" i="305"/>
  <c r="O468" i="305"/>
  <c r="L457" i="305"/>
  <c r="P476" i="305"/>
  <c r="P468" i="305"/>
  <c r="B468" i="305" l="1"/>
  <c r="C468" i="305"/>
  <c r="B476" i="305"/>
  <c r="C476" i="305"/>
  <c r="O477" i="305"/>
  <c r="O469" i="305"/>
  <c r="L456" i="305"/>
  <c r="P469" i="305"/>
  <c r="P477" i="305"/>
  <c r="B469" i="305" l="1"/>
  <c r="C469" i="305"/>
  <c r="B477" i="305"/>
  <c r="C477" i="305"/>
  <c r="N455" i="305"/>
  <c r="N456" i="305" s="1"/>
  <c r="N457" i="305" s="1"/>
  <c r="N458" i="305" s="1"/>
  <c r="N459" i="305" s="1"/>
  <c r="N460" i="305" s="1"/>
  <c r="N461" i="305" s="1"/>
  <c r="L455" i="305"/>
  <c r="O454" i="305"/>
  <c r="L454" i="305"/>
  <c r="P454" i="305"/>
  <c r="O455" i="305" l="1"/>
  <c r="O456" i="305" s="1"/>
  <c r="B454" i="305"/>
  <c r="C454" i="305"/>
  <c r="L453" i="305"/>
  <c r="P455" i="305"/>
  <c r="P456" i="305"/>
  <c r="B455" i="305" l="1"/>
  <c r="C455" i="305"/>
  <c r="B456" i="305"/>
  <c r="C456" i="305"/>
  <c r="O457" i="305"/>
  <c r="L452" i="305"/>
  <c r="P457" i="305"/>
  <c r="B457" i="305" l="1"/>
  <c r="C457" i="305"/>
  <c r="O458" i="305"/>
  <c r="L451" i="305"/>
  <c r="P458" i="305"/>
  <c r="B458" i="305" l="1"/>
  <c r="C458" i="305"/>
  <c r="O459" i="305"/>
  <c r="L450" i="305"/>
  <c r="P459" i="305"/>
  <c r="B459" i="305" l="1"/>
  <c r="C459" i="305"/>
  <c r="O460" i="305"/>
  <c r="L449" i="305"/>
  <c r="P460" i="305"/>
  <c r="B460" i="305" l="1"/>
  <c r="C460" i="305"/>
  <c r="O461" i="305"/>
  <c r="L448" i="305"/>
  <c r="P461" i="305"/>
  <c r="B461" i="305" l="1"/>
  <c r="C461" i="305"/>
  <c r="N447" i="305"/>
  <c r="N448" i="305" s="1"/>
  <c r="N449" i="305" s="1"/>
  <c r="N450" i="305" s="1"/>
  <c r="N451" i="305" s="1"/>
  <c r="N452" i="305" s="1"/>
  <c r="N453" i="305" s="1"/>
  <c r="L447" i="305"/>
  <c r="O446" i="305"/>
  <c r="L446" i="305"/>
  <c r="P446" i="305"/>
  <c r="O447" i="305" l="1"/>
  <c r="O448" i="305" s="1"/>
  <c r="B446" i="305"/>
  <c r="C446" i="305"/>
  <c r="L445" i="305"/>
  <c r="P448" i="305"/>
  <c r="P447" i="305"/>
  <c r="B447" i="305" l="1"/>
  <c r="C447" i="305"/>
  <c r="B448" i="305"/>
  <c r="C448" i="305"/>
  <c r="O449" i="305"/>
  <c r="L444" i="305"/>
  <c r="P449" i="305"/>
  <c r="B449" i="305" l="1"/>
  <c r="C449" i="305"/>
  <c r="O450" i="305"/>
  <c r="L443" i="305"/>
  <c r="P450" i="305"/>
  <c r="B450" i="305" l="1"/>
  <c r="C450" i="305"/>
  <c r="O451" i="305"/>
  <c r="L442" i="305"/>
  <c r="P451" i="305"/>
  <c r="B451" i="305" l="1"/>
  <c r="C451" i="305"/>
  <c r="O452" i="305"/>
  <c r="L441" i="305"/>
  <c r="P452" i="305"/>
  <c r="B452" i="305" l="1"/>
  <c r="C452" i="305"/>
  <c r="O453" i="305"/>
  <c r="L440" i="305"/>
  <c r="P453" i="305"/>
  <c r="B453" i="305" l="1"/>
  <c r="C453" i="305"/>
  <c r="N439" i="305"/>
  <c r="N440" i="305" s="1"/>
  <c r="N441" i="305" s="1"/>
  <c r="N442" i="305" s="1"/>
  <c r="N443" i="305" s="1"/>
  <c r="N444" i="305" s="1"/>
  <c r="N445" i="305" s="1"/>
  <c r="L439" i="305"/>
  <c r="O438" i="305"/>
  <c r="L438" i="305"/>
  <c r="L437" i="305"/>
  <c r="L436" i="305"/>
  <c r="L435" i="305"/>
  <c r="L434" i="305"/>
  <c r="L433" i="305"/>
  <c r="L432" i="305"/>
  <c r="N431" i="305"/>
  <c r="N432" i="305" s="1"/>
  <c r="N433" i="305" s="1"/>
  <c r="N434" i="305" s="1"/>
  <c r="N435" i="305" s="1"/>
  <c r="N436" i="305" s="1"/>
  <c r="N437" i="305" s="1"/>
  <c r="L431" i="305"/>
  <c r="O430" i="305"/>
  <c r="L430" i="305"/>
  <c r="L429" i="305"/>
  <c r="L428" i="305"/>
  <c r="L427" i="305"/>
  <c r="L426" i="305"/>
  <c r="L425" i="305"/>
  <c r="L424" i="305"/>
  <c r="N423" i="305"/>
  <c r="N424" i="305" s="1"/>
  <c r="N425" i="305" s="1"/>
  <c r="N426" i="305" s="1"/>
  <c r="N427" i="305" s="1"/>
  <c r="N428" i="305" s="1"/>
  <c r="N429" i="305" s="1"/>
  <c r="L423" i="305"/>
  <c r="O422" i="305"/>
  <c r="L422" i="305"/>
  <c r="L421" i="305"/>
  <c r="L420" i="305"/>
  <c r="L419" i="305"/>
  <c r="L418" i="305"/>
  <c r="L417" i="305"/>
  <c r="L416" i="305"/>
  <c r="N415" i="305"/>
  <c r="N416" i="305" s="1"/>
  <c r="N417" i="305" s="1"/>
  <c r="N418" i="305" s="1"/>
  <c r="N419" i="305" s="1"/>
  <c r="N420" i="305" s="1"/>
  <c r="N421" i="305" s="1"/>
  <c r="L415" i="305"/>
  <c r="O414" i="305"/>
  <c r="L414" i="305"/>
  <c r="L413" i="305"/>
  <c r="L412" i="305"/>
  <c r="L411" i="305"/>
  <c r="L410" i="305"/>
  <c r="L409" i="305"/>
  <c r="L408" i="305"/>
  <c r="N407" i="305"/>
  <c r="N408" i="305" s="1"/>
  <c r="N409" i="305" s="1"/>
  <c r="N410" i="305" s="1"/>
  <c r="N411" i="305" s="1"/>
  <c r="N412" i="305" s="1"/>
  <c r="N413" i="305" s="1"/>
  <c r="L407" i="305"/>
  <c r="O406" i="305"/>
  <c r="L406" i="305"/>
  <c r="L405" i="305"/>
  <c r="L404" i="305"/>
  <c r="L403" i="305"/>
  <c r="L402" i="305"/>
  <c r="L401" i="305"/>
  <c r="L400" i="305"/>
  <c r="N399" i="305"/>
  <c r="N400" i="305" s="1"/>
  <c r="N401" i="305" s="1"/>
  <c r="N402" i="305" s="1"/>
  <c r="N403" i="305" s="1"/>
  <c r="N404" i="305" s="1"/>
  <c r="N405" i="305" s="1"/>
  <c r="L399" i="305"/>
  <c r="O398" i="305"/>
  <c r="L398" i="305"/>
  <c r="N395" i="305"/>
  <c r="N396" i="305" s="1"/>
  <c r="N397" i="305" s="1"/>
  <c r="O386" i="305"/>
  <c r="O390" i="305"/>
  <c r="L397" i="305"/>
  <c r="L396" i="305"/>
  <c r="L395" i="305"/>
  <c r="L394" i="305"/>
  <c r="L393" i="305"/>
  <c r="L392" i="305"/>
  <c r="N391" i="305"/>
  <c r="N392" i="305" s="1"/>
  <c r="N393" i="305" s="1"/>
  <c r="L391" i="305"/>
  <c r="L390" i="305"/>
  <c r="P390" i="305"/>
  <c r="P398" i="305"/>
  <c r="P438" i="305"/>
  <c r="P422" i="305"/>
  <c r="P414" i="305"/>
  <c r="P406" i="305"/>
  <c r="P430" i="305"/>
  <c r="O407" i="305" l="1"/>
  <c r="O408" i="305" s="1"/>
  <c r="O423" i="305"/>
  <c r="O424" i="305" s="1"/>
  <c r="O439" i="305"/>
  <c r="O440" i="305" s="1"/>
  <c r="O399" i="305"/>
  <c r="O400" i="305" s="1"/>
  <c r="O415" i="305"/>
  <c r="O416" i="305" s="1"/>
  <c r="O431" i="305"/>
  <c r="B390" i="305"/>
  <c r="C390" i="305"/>
  <c r="B398" i="305"/>
  <c r="C398" i="305"/>
  <c r="B406" i="305"/>
  <c r="C406" i="305"/>
  <c r="B414" i="305"/>
  <c r="C414" i="305"/>
  <c r="B422" i="305"/>
  <c r="C422" i="305"/>
  <c r="B430" i="305"/>
  <c r="C430" i="305"/>
  <c r="B438" i="305"/>
  <c r="C438" i="305"/>
  <c r="O391" i="305"/>
  <c r="O432" i="305"/>
  <c r="L389" i="305"/>
  <c r="P432" i="305"/>
  <c r="P431" i="305"/>
  <c r="P400" i="305"/>
  <c r="P399" i="305"/>
  <c r="P408" i="305"/>
  <c r="P416" i="305"/>
  <c r="P424" i="305"/>
  <c r="P439" i="305"/>
  <c r="P415" i="305"/>
  <c r="P423" i="305"/>
  <c r="P391" i="305"/>
  <c r="P440" i="305"/>
  <c r="P407" i="305"/>
  <c r="B439" i="305" l="1"/>
  <c r="C439" i="305"/>
  <c r="B423" i="305"/>
  <c r="C423" i="305"/>
  <c r="B407" i="305"/>
  <c r="C407" i="305"/>
  <c r="B431" i="305"/>
  <c r="C431" i="305"/>
  <c r="B415" i="305"/>
  <c r="C415" i="305"/>
  <c r="B399" i="305"/>
  <c r="C399" i="305"/>
  <c r="B400" i="305"/>
  <c r="C400" i="305"/>
  <c r="B408" i="305"/>
  <c r="C408" i="305"/>
  <c r="B416" i="305"/>
  <c r="C416" i="305"/>
  <c r="B424" i="305"/>
  <c r="C424" i="305"/>
  <c r="B432" i="305"/>
  <c r="C432" i="305"/>
  <c r="B440" i="305"/>
  <c r="C440" i="305"/>
  <c r="B391" i="305"/>
  <c r="C391" i="305"/>
  <c r="O392" i="305"/>
  <c r="O441" i="305"/>
  <c r="O433" i="305"/>
  <c r="O425" i="305"/>
  <c r="O417" i="305"/>
  <c r="O409" i="305"/>
  <c r="O401" i="305"/>
  <c r="L388" i="305"/>
  <c r="P409" i="305"/>
  <c r="P392" i="305"/>
  <c r="P401" i="305"/>
  <c r="P441" i="305"/>
  <c r="P417" i="305"/>
  <c r="P433" i="305"/>
  <c r="P425" i="305"/>
  <c r="B401" i="305" l="1"/>
  <c r="C401" i="305"/>
  <c r="B409" i="305"/>
  <c r="C409" i="305"/>
  <c r="B417" i="305"/>
  <c r="C417" i="305"/>
  <c r="B425" i="305"/>
  <c r="C425" i="305"/>
  <c r="B433" i="305"/>
  <c r="C433" i="305"/>
  <c r="B441" i="305"/>
  <c r="C441" i="305"/>
  <c r="B392" i="305"/>
  <c r="C392" i="305"/>
  <c r="O393" i="305"/>
  <c r="O442" i="305"/>
  <c r="O434" i="305"/>
  <c r="O426" i="305"/>
  <c r="O418" i="305"/>
  <c r="O410" i="305"/>
  <c r="O402" i="305"/>
  <c r="N387" i="305"/>
  <c r="L387" i="305"/>
  <c r="P442" i="305"/>
  <c r="P418" i="305"/>
  <c r="P410" i="305"/>
  <c r="P393" i="305"/>
  <c r="P402" i="305"/>
  <c r="P426" i="305"/>
  <c r="P434" i="305"/>
  <c r="B402" i="305" l="1"/>
  <c r="C402" i="305"/>
  <c r="B410" i="305"/>
  <c r="C410" i="305"/>
  <c r="B418" i="305"/>
  <c r="C418" i="305"/>
  <c r="B426" i="305"/>
  <c r="C426" i="305"/>
  <c r="B434" i="305"/>
  <c r="C434" i="305"/>
  <c r="B442" i="305"/>
  <c r="C442" i="305"/>
  <c r="B393" i="305"/>
  <c r="C393" i="305"/>
  <c r="O394" i="305"/>
  <c r="O443" i="305"/>
  <c r="O435" i="305"/>
  <c r="O427" i="305"/>
  <c r="O419" i="305"/>
  <c r="O411" i="305"/>
  <c r="O403" i="305"/>
  <c r="N388" i="305"/>
  <c r="N389" i="305" s="1"/>
  <c r="O387" i="305"/>
  <c r="L386" i="305"/>
  <c r="O382" i="305"/>
  <c r="L381" i="305"/>
  <c r="L380" i="305"/>
  <c r="L379" i="305"/>
  <c r="L378" i="305"/>
  <c r="L385" i="305"/>
  <c r="L384" i="305"/>
  <c r="N383" i="305"/>
  <c r="N384" i="305" s="1"/>
  <c r="N385" i="305" s="1"/>
  <c r="L383" i="305"/>
  <c r="L382" i="305"/>
  <c r="L377" i="305"/>
  <c r="L376" i="305"/>
  <c r="N375" i="305"/>
  <c r="N376" i="305" s="1"/>
  <c r="N377" i="305" s="1"/>
  <c r="N378" i="305" s="1"/>
  <c r="N379" i="305" s="1"/>
  <c r="N380" i="305" s="1"/>
  <c r="N381" i="305" s="1"/>
  <c r="L375" i="305"/>
  <c r="O374" i="305"/>
  <c r="L374" i="305"/>
  <c r="L373" i="305"/>
  <c r="L372" i="305"/>
  <c r="N371" i="305"/>
  <c r="N372" i="305" s="1"/>
  <c r="N373" i="305" s="1"/>
  <c r="L371" i="305"/>
  <c r="O370" i="305"/>
  <c r="L370" i="305"/>
  <c r="O355" i="305"/>
  <c r="O360" i="305"/>
  <c r="O365" i="305"/>
  <c r="O345" i="305"/>
  <c r="L369" i="305"/>
  <c r="L368" i="305"/>
  <c r="L367" i="305"/>
  <c r="N366" i="305"/>
  <c r="N367" i="305" s="1"/>
  <c r="N368" i="305" s="1"/>
  <c r="N369" i="305" s="1"/>
  <c r="L366" i="305"/>
  <c r="L365" i="305"/>
  <c r="P419" i="305"/>
  <c r="P386" i="305"/>
  <c r="P365" i="305"/>
  <c r="P394" i="305"/>
  <c r="P382" i="305"/>
  <c r="P443" i="305"/>
  <c r="P411" i="305"/>
  <c r="P427" i="305"/>
  <c r="P374" i="305"/>
  <c r="P435" i="305"/>
  <c r="P403" i="305"/>
  <c r="P387" i="305"/>
  <c r="O371" i="305" l="1"/>
  <c r="O375" i="305"/>
  <c r="O376" i="305" s="1"/>
  <c r="O377" i="305" s="1"/>
  <c r="O378" i="305" s="1"/>
  <c r="B365" i="305"/>
  <c r="C365" i="305"/>
  <c r="B374" i="305"/>
  <c r="C374" i="305"/>
  <c r="B382" i="305"/>
  <c r="C382" i="305"/>
  <c r="B386" i="305"/>
  <c r="C386" i="305"/>
  <c r="B387" i="305"/>
  <c r="C387" i="305"/>
  <c r="B403" i="305"/>
  <c r="C403" i="305"/>
  <c r="B411" i="305"/>
  <c r="C411" i="305"/>
  <c r="B419" i="305"/>
  <c r="C419" i="305"/>
  <c r="B427" i="305"/>
  <c r="C427" i="305"/>
  <c r="B435" i="305"/>
  <c r="C435" i="305"/>
  <c r="B443" i="305"/>
  <c r="C443" i="305"/>
  <c r="B394" i="305"/>
  <c r="C394" i="305"/>
  <c r="O395" i="305"/>
  <c r="O383" i="305"/>
  <c r="O444" i="305"/>
  <c r="O436" i="305"/>
  <c r="O428" i="305"/>
  <c r="O420" i="305"/>
  <c r="O412" i="305"/>
  <c r="O404" i="305"/>
  <c r="O388" i="305"/>
  <c r="O389" i="305" s="1"/>
  <c r="O379" i="305"/>
  <c r="O372" i="305"/>
  <c r="O366" i="305"/>
  <c r="L364" i="305"/>
  <c r="P404" i="305"/>
  <c r="P376" i="305"/>
  <c r="P375" i="305"/>
  <c r="P412" i="305"/>
  <c r="P371" i="305"/>
  <c r="P372" i="305"/>
  <c r="P388" i="305"/>
  <c r="P378" i="305"/>
  <c r="P395" i="305"/>
  <c r="P420" i="305"/>
  <c r="P383" i="305"/>
  <c r="P436" i="305"/>
  <c r="P444" i="305"/>
  <c r="P428" i="305"/>
  <c r="P366" i="305"/>
  <c r="P370" i="305"/>
  <c r="P379" i="305"/>
  <c r="B371" i="305" l="1"/>
  <c r="C371" i="305"/>
  <c r="B378" i="305"/>
  <c r="C378" i="305"/>
  <c r="B370" i="305"/>
  <c r="C370" i="305"/>
  <c r="B375" i="305"/>
  <c r="C375" i="305"/>
  <c r="B366" i="305"/>
  <c r="C366" i="305"/>
  <c r="B372" i="305"/>
  <c r="C372" i="305"/>
  <c r="B376" i="305"/>
  <c r="C376" i="305"/>
  <c r="B379" i="305"/>
  <c r="C379" i="305"/>
  <c r="B388" i="305"/>
  <c r="C388" i="305"/>
  <c r="B404" i="305"/>
  <c r="C404" i="305"/>
  <c r="B412" i="305"/>
  <c r="C412" i="305"/>
  <c r="B420" i="305"/>
  <c r="C420" i="305"/>
  <c r="B428" i="305"/>
  <c r="C428" i="305"/>
  <c r="B436" i="305"/>
  <c r="C436" i="305"/>
  <c r="B444" i="305"/>
  <c r="C444" i="305"/>
  <c r="B395" i="305"/>
  <c r="C395" i="305"/>
  <c r="B383" i="305"/>
  <c r="C383" i="305"/>
  <c r="O396" i="305"/>
  <c r="O384" i="305"/>
  <c r="O445" i="305"/>
  <c r="O437" i="305"/>
  <c r="O429" i="305"/>
  <c r="O421" i="305"/>
  <c r="O413" i="305"/>
  <c r="O405" i="305"/>
  <c r="O380" i="305"/>
  <c r="O373" i="305"/>
  <c r="O367" i="305"/>
  <c r="L363" i="305"/>
  <c r="P389" i="305"/>
  <c r="P421" i="305"/>
  <c r="P380" i="305"/>
  <c r="P384" i="305"/>
  <c r="P377" i="305"/>
  <c r="P413" i="305"/>
  <c r="P437" i="305"/>
  <c r="P429" i="305"/>
  <c r="P367" i="305"/>
  <c r="P405" i="305"/>
  <c r="P396" i="305"/>
  <c r="P445" i="305"/>
  <c r="P373" i="305"/>
  <c r="B367" i="305" l="1"/>
  <c r="C367" i="305"/>
  <c r="B373" i="305"/>
  <c r="C373" i="305"/>
  <c r="B377" i="305"/>
  <c r="C377" i="305"/>
  <c r="B380" i="305"/>
  <c r="C380" i="305"/>
  <c r="B389" i="305"/>
  <c r="C389" i="305"/>
  <c r="B405" i="305"/>
  <c r="C405" i="305"/>
  <c r="B413" i="305"/>
  <c r="C413" i="305"/>
  <c r="B421" i="305"/>
  <c r="C421" i="305"/>
  <c r="B429" i="305"/>
  <c r="C429" i="305"/>
  <c r="B437" i="305"/>
  <c r="C437" i="305"/>
  <c r="B445" i="305"/>
  <c r="C445" i="305"/>
  <c r="B396" i="305"/>
  <c r="C396" i="305"/>
  <c r="B384" i="305"/>
  <c r="C384" i="305"/>
  <c r="O397" i="305"/>
  <c r="O385" i="305"/>
  <c r="O381" i="305"/>
  <c r="O368" i="305"/>
  <c r="L362" i="305"/>
  <c r="P381" i="305"/>
  <c r="P368" i="305"/>
  <c r="P397" i="305"/>
  <c r="P385" i="305"/>
  <c r="B368" i="305" l="1"/>
  <c r="C368" i="305"/>
  <c r="B381" i="305"/>
  <c r="C381" i="305"/>
  <c r="B397" i="305"/>
  <c r="C397" i="305"/>
  <c r="B385" i="305"/>
  <c r="C385" i="305"/>
  <c r="O369" i="305"/>
  <c r="N361" i="305"/>
  <c r="L361" i="305"/>
  <c r="L360" i="305"/>
  <c r="L359" i="305"/>
  <c r="L358" i="305"/>
  <c r="L357" i="305"/>
  <c r="N356" i="305"/>
  <c r="L356" i="305"/>
  <c r="L355" i="305"/>
  <c r="P360" i="305"/>
  <c r="P355" i="305"/>
  <c r="P369" i="305"/>
  <c r="B355" i="305" l="1"/>
  <c r="C355" i="305"/>
  <c r="B360" i="305"/>
  <c r="C360" i="305"/>
  <c r="B369" i="305"/>
  <c r="C369" i="305"/>
  <c r="N362" i="305"/>
  <c r="N363" i="305" s="1"/>
  <c r="N364" i="305" s="1"/>
  <c r="O361" i="305"/>
  <c r="N357" i="305"/>
  <c r="N358" i="305" s="1"/>
  <c r="N359" i="305" s="1"/>
  <c r="O356" i="305"/>
  <c r="L354" i="305"/>
  <c r="P361" i="305"/>
  <c r="P356" i="305"/>
  <c r="B356" i="305" l="1"/>
  <c r="C356" i="305"/>
  <c r="B361" i="305"/>
  <c r="C361" i="305"/>
  <c r="O362" i="305"/>
  <c r="O357" i="305"/>
  <c r="L353" i="305"/>
  <c r="P362" i="305"/>
  <c r="P357" i="305"/>
  <c r="B357" i="305" l="1"/>
  <c r="C357" i="305"/>
  <c r="B362" i="305"/>
  <c r="C362" i="305"/>
  <c r="O363" i="305"/>
  <c r="O358" i="305"/>
  <c r="L352" i="305"/>
  <c r="P363" i="305"/>
  <c r="P358" i="305"/>
  <c r="B358" i="305" l="1"/>
  <c r="C358" i="305"/>
  <c r="B363" i="305"/>
  <c r="C363" i="305"/>
  <c r="O364" i="305"/>
  <c r="O359" i="305"/>
  <c r="N351" i="305"/>
  <c r="N352" i="305" s="1"/>
  <c r="N353" i="305" s="1"/>
  <c r="N354" i="305" s="1"/>
  <c r="L351" i="305"/>
  <c r="O350" i="305"/>
  <c r="L350" i="305"/>
  <c r="L349" i="305"/>
  <c r="L348" i="305"/>
  <c r="L347" i="305"/>
  <c r="N346" i="305"/>
  <c r="O346" i="305" s="1"/>
  <c r="L346" i="305"/>
  <c r="L345" i="305"/>
  <c r="L343" i="305"/>
  <c r="O340" i="305"/>
  <c r="N337" i="305"/>
  <c r="N338" i="305" s="1"/>
  <c r="N339" i="305" s="1"/>
  <c r="L339" i="305"/>
  <c r="L338" i="305"/>
  <c r="P345" i="305"/>
  <c r="P346" i="305"/>
  <c r="P364" i="305"/>
  <c r="P350" i="305"/>
  <c r="P359" i="305"/>
  <c r="O351" i="305" l="1"/>
  <c r="B346" i="305"/>
  <c r="C346" i="305"/>
  <c r="B345" i="305"/>
  <c r="C345" i="305"/>
  <c r="B350" i="305"/>
  <c r="C350" i="305"/>
  <c r="B359" i="305"/>
  <c r="C359" i="305"/>
  <c r="B364" i="305"/>
  <c r="C364" i="305"/>
  <c r="N347" i="305"/>
  <c r="N348" i="305" s="1"/>
  <c r="N349" i="305" s="1"/>
  <c r="O352" i="305"/>
  <c r="O353" i="305" s="1"/>
  <c r="O354" i="305" s="1"/>
  <c r="P351" i="305"/>
  <c r="B351" i="305" l="1"/>
  <c r="C351" i="305"/>
  <c r="O347" i="305"/>
  <c r="L344" i="305"/>
  <c r="L342" i="305"/>
  <c r="N341" i="305"/>
  <c r="L341" i="305"/>
  <c r="L340" i="305"/>
  <c r="P354" i="305"/>
  <c r="P340" i="305"/>
  <c r="P347" i="305"/>
  <c r="P353" i="305"/>
  <c r="P352" i="305"/>
  <c r="C353" i="305" l="1"/>
  <c r="B353" i="305"/>
  <c r="C352" i="305"/>
  <c r="B352" i="305"/>
  <c r="B340" i="305"/>
  <c r="C340" i="305"/>
  <c r="B354" i="305"/>
  <c r="C354" i="305"/>
  <c r="B347" i="305"/>
  <c r="C347" i="305"/>
  <c r="O348" i="305"/>
  <c r="O341" i="305"/>
  <c r="N342" i="305"/>
  <c r="N343" i="305" s="1"/>
  <c r="N344" i="305" s="1"/>
  <c r="L337" i="305"/>
  <c r="P341" i="305"/>
  <c r="P348" i="305"/>
  <c r="B341" i="305" l="1"/>
  <c r="C341" i="305"/>
  <c r="B348" i="305"/>
  <c r="C348" i="305"/>
  <c r="O342" i="305"/>
  <c r="O349" i="305"/>
  <c r="O336" i="305"/>
  <c r="O337" i="305" s="1"/>
  <c r="O338" i="305" s="1"/>
  <c r="O339" i="305" s="1"/>
  <c r="L336" i="305"/>
  <c r="L332" i="305"/>
  <c r="L331" i="305"/>
  <c r="N330" i="305"/>
  <c r="N331" i="305" s="1"/>
  <c r="N332" i="305" s="1"/>
  <c r="L330" i="305"/>
  <c r="O329" i="305"/>
  <c r="L329" i="305"/>
  <c r="P342" i="305"/>
  <c r="P336" i="305"/>
  <c r="P349" i="305"/>
  <c r="P338" i="305"/>
  <c r="P339" i="305"/>
  <c r="O330" i="305" l="1"/>
  <c r="B336" i="305"/>
  <c r="C336" i="305"/>
  <c r="B338" i="305"/>
  <c r="C338" i="305"/>
  <c r="B339" i="305"/>
  <c r="C339" i="305"/>
  <c r="B349" i="305"/>
  <c r="C349" i="305"/>
  <c r="B342" i="305"/>
  <c r="C342" i="305"/>
  <c r="O343" i="305"/>
  <c r="O331" i="305"/>
  <c r="L328" i="305"/>
  <c r="P343" i="305"/>
  <c r="P337" i="305"/>
  <c r="P330" i="305"/>
  <c r="P331" i="305"/>
  <c r="P329" i="305"/>
  <c r="C330" i="305" l="1"/>
  <c r="B330" i="305"/>
  <c r="B337" i="305"/>
  <c r="C337" i="305"/>
  <c r="C329" i="305"/>
  <c r="B329" i="305"/>
  <c r="B343" i="305"/>
  <c r="C343" i="305"/>
  <c r="B331" i="305"/>
  <c r="C331" i="305"/>
  <c r="O344" i="305"/>
  <c r="O332" i="305"/>
  <c r="L327" i="305"/>
  <c r="P344" i="305"/>
  <c r="P332" i="305"/>
  <c r="B344" i="305" l="1"/>
  <c r="C344" i="305"/>
  <c r="B332" i="305"/>
  <c r="C332" i="305"/>
  <c r="N326" i="305"/>
  <c r="N327" i="305" s="1"/>
  <c r="N328" i="305" s="1"/>
  <c r="L326" i="305"/>
  <c r="O325" i="305"/>
  <c r="L325" i="305"/>
  <c r="L324" i="305"/>
  <c r="L323" i="305"/>
  <c r="N322" i="305"/>
  <c r="N323" i="305" s="1"/>
  <c r="N324" i="305" s="1"/>
  <c r="L322" i="305"/>
  <c r="O321" i="305"/>
  <c r="L321" i="305"/>
  <c r="P321" i="305"/>
  <c r="P325" i="305"/>
  <c r="O326" i="305" l="1"/>
  <c r="O327" i="305" s="1"/>
  <c r="O322" i="305"/>
  <c r="O323" i="305" s="1"/>
  <c r="B321" i="305"/>
  <c r="C321" i="305"/>
  <c r="B325" i="305"/>
  <c r="C325" i="305"/>
  <c r="L320" i="305"/>
  <c r="P323" i="305"/>
  <c r="P326" i="305"/>
  <c r="P327" i="305"/>
  <c r="P322" i="305"/>
  <c r="B326" i="305" l="1"/>
  <c r="C326" i="305"/>
  <c r="B322" i="305"/>
  <c r="C322" i="305"/>
  <c r="B323" i="305"/>
  <c r="C323" i="305"/>
  <c r="B327" i="305"/>
  <c r="C327" i="305"/>
  <c r="O328" i="305"/>
  <c r="O324" i="305"/>
  <c r="L319" i="305"/>
  <c r="P328" i="305"/>
  <c r="P324" i="305"/>
  <c r="B324" i="305" l="1"/>
  <c r="C324" i="305"/>
  <c r="B328" i="305"/>
  <c r="C328" i="305"/>
  <c r="N318" i="305"/>
  <c r="N319" i="305" s="1"/>
  <c r="N320" i="305" s="1"/>
  <c r="L318" i="305"/>
  <c r="O317" i="305"/>
  <c r="L317" i="305"/>
  <c r="P317" i="305"/>
  <c r="O318" i="305" l="1"/>
  <c r="O319" i="305" s="1"/>
  <c r="B317" i="305"/>
  <c r="C317" i="305"/>
  <c r="L316" i="305"/>
  <c r="P318" i="305"/>
  <c r="P319" i="305"/>
  <c r="B318" i="305" l="1"/>
  <c r="C318" i="305"/>
  <c r="B319" i="305"/>
  <c r="C319" i="305"/>
  <c r="O320" i="305"/>
  <c r="L315" i="305"/>
  <c r="P320" i="305"/>
  <c r="B320" i="305" l="1"/>
  <c r="C320" i="305"/>
  <c r="N314" i="305"/>
  <c r="N315" i="305" s="1"/>
  <c r="N316" i="305" s="1"/>
  <c r="L314" i="305"/>
  <c r="O313" i="305"/>
  <c r="L313" i="305"/>
  <c r="L312" i="305"/>
  <c r="L311" i="305"/>
  <c r="N310" i="305"/>
  <c r="N311" i="305" s="1"/>
  <c r="N312" i="305" s="1"/>
  <c r="L310" i="305"/>
  <c r="O309" i="305"/>
  <c r="L309" i="305"/>
  <c r="P309" i="305"/>
  <c r="P313" i="305"/>
  <c r="O310" i="305" l="1"/>
  <c r="O311" i="305" s="1"/>
  <c r="O314" i="305"/>
  <c r="O315" i="305" s="1"/>
  <c r="B309" i="305"/>
  <c r="C309" i="305"/>
  <c r="B313" i="305"/>
  <c r="C313" i="305"/>
  <c r="L308" i="305"/>
  <c r="P311" i="305"/>
  <c r="P315" i="305"/>
  <c r="P310" i="305"/>
  <c r="B310" i="305" l="1"/>
  <c r="C310" i="305"/>
  <c r="B311" i="305"/>
  <c r="C311" i="305"/>
  <c r="B315" i="305"/>
  <c r="C315" i="305"/>
  <c r="O316" i="305"/>
  <c r="O312" i="305"/>
  <c r="L307" i="305"/>
  <c r="P312" i="305"/>
  <c r="P316" i="305"/>
  <c r="P314" i="305"/>
  <c r="B314" i="305" l="1"/>
  <c r="C314" i="305"/>
  <c r="B312" i="305"/>
  <c r="C312" i="305"/>
  <c r="B316" i="305"/>
  <c r="C316" i="305"/>
  <c r="N306" i="305"/>
  <c r="N307" i="305" s="1"/>
  <c r="N308" i="305" s="1"/>
  <c r="L306" i="305"/>
  <c r="O305" i="305"/>
  <c r="L305" i="305"/>
  <c r="P305" i="305"/>
  <c r="O306" i="305" l="1"/>
  <c r="O307" i="305" s="1"/>
  <c r="B305" i="305"/>
  <c r="C305" i="305"/>
  <c r="L304" i="305"/>
  <c r="P307" i="305"/>
  <c r="P306" i="305"/>
  <c r="B306" i="305" l="1"/>
  <c r="C306" i="305"/>
  <c r="B307" i="305"/>
  <c r="C307" i="305"/>
  <c r="O308" i="305"/>
  <c r="L303" i="305"/>
  <c r="P308" i="305"/>
  <c r="B308" i="305" l="1"/>
  <c r="C308" i="305"/>
  <c r="N302" i="305"/>
  <c r="N303" i="305" s="1"/>
  <c r="N304" i="305" s="1"/>
  <c r="L302" i="305"/>
  <c r="O301" i="305"/>
  <c r="L301" i="305"/>
  <c r="P301" i="305"/>
  <c r="O302" i="305" l="1"/>
  <c r="O303" i="305" s="1"/>
  <c r="B301" i="305"/>
  <c r="C301" i="305"/>
  <c r="L300" i="305"/>
  <c r="P303" i="305"/>
  <c r="P302" i="305"/>
  <c r="C302" i="305" l="1"/>
  <c r="B302" i="305"/>
  <c r="B303" i="305"/>
  <c r="C303" i="305"/>
  <c r="O304" i="305"/>
  <c r="L299" i="305"/>
  <c r="P304" i="305"/>
  <c r="B304" i="305" l="1"/>
  <c r="C304" i="305"/>
  <c r="N298" i="305"/>
  <c r="N299" i="305" s="1"/>
  <c r="N300" i="305" s="1"/>
  <c r="L298" i="305"/>
  <c r="O297" i="305"/>
  <c r="L297" i="305"/>
  <c r="L296" i="305"/>
  <c r="L295" i="305"/>
  <c r="N294" i="305"/>
  <c r="N295" i="305" s="1"/>
  <c r="N296" i="305" s="1"/>
  <c r="L294" i="305"/>
  <c r="O293" i="305"/>
  <c r="O294" i="305" s="1"/>
  <c r="L293" i="305"/>
  <c r="P294" i="305"/>
  <c r="P293" i="305"/>
  <c r="P297" i="305"/>
  <c r="O298" i="305" l="1"/>
  <c r="O299" i="305" s="1"/>
  <c r="B293" i="305"/>
  <c r="C293" i="305"/>
  <c r="B294" i="305"/>
  <c r="C294" i="305"/>
  <c r="B297" i="305"/>
  <c r="C297" i="305"/>
  <c r="O295" i="305"/>
  <c r="L292" i="305"/>
  <c r="P299" i="305"/>
  <c r="P295" i="305"/>
  <c r="P298" i="305"/>
  <c r="C298" i="305" l="1"/>
  <c r="B298" i="305"/>
  <c r="B295" i="305"/>
  <c r="C295" i="305"/>
  <c r="B299" i="305"/>
  <c r="C299" i="305"/>
  <c r="O300" i="305"/>
  <c r="O296" i="305"/>
  <c r="L291" i="305"/>
  <c r="P300" i="305"/>
  <c r="P296" i="305"/>
  <c r="B296" i="305" l="1"/>
  <c r="C296" i="305"/>
  <c r="B300" i="305"/>
  <c r="C300" i="305"/>
  <c r="N290" i="305"/>
  <c r="N291" i="305" s="1"/>
  <c r="N292" i="305" s="1"/>
  <c r="L290" i="305"/>
  <c r="O289" i="305"/>
  <c r="L289" i="305"/>
  <c r="P289" i="305"/>
  <c r="O290" i="305" l="1"/>
  <c r="B289" i="305"/>
  <c r="C289" i="305"/>
  <c r="L288" i="305"/>
  <c r="P290" i="305"/>
  <c r="B290" i="305" l="1"/>
  <c r="C290" i="305"/>
  <c r="O291" i="305"/>
  <c r="O292" i="305" s="1"/>
  <c r="L287" i="305"/>
  <c r="P291" i="305"/>
  <c r="P292" i="305"/>
  <c r="C291" i="305" l="1"/>
  <c r="B291" i="305"/>
  <c r="B292" i="305"/>
  <c r="C292" i="305"/>
  <c r="N286" i="305"/>
  <c r="N287" i="305" s="1"/>
  <c r="N288" i="305" s="1"/>
  <c r="L286" i="305"/>
  <c r="O285" i="305"/>
  <c r="L285" i="305"/>
  <c r="P285" i="305"/>
  <c r="O286" i="305" l="1"/>
  <c r="O287" i="305" s="1"/>
  <c r="B285" i="305"/>
  <c r="C285" i="305"/>
  <c r="L284" i="305"/>
  <c r="P286" i="305"/>
  <c r="P287" i="305"/>
  <c r="C286" i="305" l="1"/>
  <c r="B286" i="305"/>
  <c r="B287" i="305"/>
  <c r="C287" i="305"/>
  <c r="O288" i="305"/>
  <c r="L283" i="305"/>
  <c r="P288" i="305"/>
  <c r="B288" i="305" l="1"/>
  <c r="C288" i="305"/>
  <c r="N282" i="305"/>
  <c r="N283" i="305" s="1"/>
  <c r="N284" i="305" s="1"/>
  <c r="L282" i="305"/>
  <c r="O281" i="305"/>
  <c r="L281" i="305"/>
  <c r="P281" i="305"/>
  <c r="O282" i="305" l="1"/>
  <c r="O283" i="305" s="1"/>
  <c r="B281" i="305"/>
  <c r="C281" i="305"/>
  <c r="L280" i="305"/>
  <c r="P283" i="305"/>
  <c r="P282" i="305"/>
  <c r="B282" i="305" l="1"/>
  <c r="C282" i="305"/>
  <c r="B283" i="305"/>
  <c r="C283" i="305"/>
  <c r="O284" i="305"/>
  <c r="L279" i="305"/>
  <c r="P284" i="305"/>
  <c r="B284" i="305" l="1"/>
  <c r="C284" i="305"/>
  <c r="N278" i="305"/>
  <c r="N279" i="305" s="1"/>
  <c r="N280" i="305" s="1"/>
  <c r="L278" i="305"/>
  <c r="O277" i="305"/>
  <c r="L277" i="305"/>
  <c r="O269" i="305"/>
  <c r="O249" i="305"/>
  <c r="L276" i="305"/>
  <c r="L275" i="305"/>
  <c r="N274" i="305"/>
  <c r="N275" i="305" s="1"/>
  <c r="N276" i="305" s="1"/>
  <c r="L274" i="305"/>
  <c r="O273" i="305"/>
  <c r="L273" i="305"/>
  <c r="P277" i="305"/>
  <c r="P273" i="305"/>
  <c r="O274" i="305" l="1"/>
  <c r="O275" i="305" s="1"/>
  <c r="O278" i="305"/>
  <c r="O279" i="305" s="1"/>
  <c r="B273" i="305"/>
  <c r="C273" i="305"/>
  <c r="B277" i="305"/>
  <c r="C277" i="305"/>
  <c r="L272" i="305"/>
  <c r="P274" i="305"/>
  <c r="P279" i="305"/>
  <c r="P275" i="305"/>
  <c r="B274" i="305" l="1"/>
  <c r="C274" i="305"/>
  <c r="B275" i="305"/>
  <c r="C275" i="305"/>
  <c r="B279" i="305"/>
  <c r="C279" i="305"/>
  <c r="O280" i="305"/>
  <c r="O276" i="305"/>
  <c r="L271" i="305"/>
  <c r="P280" i="305"/>
  <c r="P276" i="305"/>
  <c r="P278" i="305"/>
  <c r="B278" i="305" l="1"/>
  <c r="C278" i="305"/>
  <c r="B276" i="305"/>
  <c r="C276" i="305"/>
  <c r="B280" i="305"/>
  <c r="C280" i="305"/>
  <c r="N270" i="305"/>
  <c r="N271" i="305" s="1"/>
  <c r="N272" i="305" s="1"/>
  <c r="L270" i="305"/>
  <c r="L269" i="305"/>
  <c r="P269" i="305"/>
  <c r="O270" i="305" l="1"/>
  <c r="O271" i="305" s="1"/>
  <c r="B269" i="305"/>
  <c r="C269" i="305"/>
  <c r="P270" i="305"/>
  <c r="P271" i="305"/>
  <c r="B270" i="305" l="1"/>
  <c r="C270" i="305"/>
  <c r="B271" i="305"/>
  <c r="C271" i="305"/>
  <c r="O272" i="305"/>
  <c r="P272" i="305"/>
  <c r="B272" i="305" l="1"/>
  <c r="C272" i="305"/>
  <c r="L268" i="305"/>
  <c r="L267" i="305" l="1"/>
  <c r="N266" i="305"/>
  <c r="N267" i="305" s="1"/>
  <c r="N268" i="305" s="1"/>
  <c r="L266" i="305"/>
  <c r="O265" i="305"/>
  <c r="L265" i="305"/>
  <c r="P265" i="305"/>
  <c r="O266" i="305" l="1"/>
  <c r="B265" i="305"/>
  <c r="C265" i="305"/>
  <c r="L264" i="305"/>
  <c r="P266" i="305"/>
  <c r="B266" i="305" l="1"/>
  <c r="C266" i="305"/>
  <c r="O267" i="305"/>
  <c r="O268" i="305" s="1"/>
  <c r="L263" i="305"/>
  <c r="P268" i="305"/>
  <c r="P267" i="305"/>
  <c r="B267" i="305" l="1"/>
  <c r="C267" i="305"/>
  <c r="B268" i="305"/>
  <c r="C268" i="305"/>
  <c r="N262" i="305"/>
  <c r="N263" i="305" s="1"/>
  <c r="N264" i="305" s="1"/>
  <c r="L262" i="305"/>
  <c r="O261" i="305"/>
  <c r="L261" i="305"/>
  <c r="P261" i="305"/>
  <c r="O262" i="305" l="1"/>
  <c r="O263" i="305" s="1"/>
  <c r="B261" i="305"/>
  <c r="C261" i="305"/>
  <c r="L260" i="305"/>
  <c r="P262" i="305"/>
  <c r="P263" i="305"/>
  <c r="C262" i="305" l="1"/>
  <c r="B262" i="305"/>
  <c r="B263" i="305"/>
  <c r="C263" i="305"/>
  <c r="O264" i="305"/>
  <c r="L259" i="305"/>
  <c r="P264" i="305"/>
  <c r="B264" i="305" l="1"/>
  <c r="C264" i="305"/>
  <c r="N258" i="305"/>
  <c r="N259" i="305" s="1"/>
  <c r="N260" i="305" s="1"/>
  <c r="L258" i="305"/>
  <c r="O257" i="305"/>
  <c r="L257" i="305"/>
  <c r="P257" i="305"/>
  <c r="O258" i="305" l="1"/>
  <c r="O259" i="305" s="1"/>
  <c r="B257" i="305"/>
  <c r="C257" i="305"/>
  <c r="L256" i="305"/>
  <c r="P259" i="305"/>
  <c r="P258" i="305"/>
  <c r="C258" i="305" l="1"/>
  <c r="B258" i="305"/>
  <c r="B259" i="305"/>
  <c r="C259" i="305"/>
  <c r="O260" i="305"/>
  <c r="L255" i="305"/>
  <c r="P260" i="305"/>
  <c r="B260" i="305" l="1"/>
  <c r="C260" i="305"/>
  <c r="N254" i="305"/>
  <c r="N255" i="305" s="1"/>
  <c r="N256" i="305" s="1"/>
  <c r="L254" i="305"/>
  <c r="O253" i="305"/>
  <c r="L253" i="305"/>
  <c r="L248" i="305"/>
  <c r="N248" i="305"/>
  <c r="N252" i="305"/>
  <c r="L252" i="305"/>
  <c r="O251" i="305"/>
  <c r="L251" i="305"/>
  <c r="P251" i="305"/>
  <c r="P253" i="305"/>
  <c r="O254" i="305" l="1"/>
  <c r="O252" i="305"/>
  <c r="B251" i="305"/>
  <c r="C251" i="305"/>
  <c r="B253" i="305"/>
  <c r="C253" i="305"/>
  <c r="O255" i="305"/>
  <c r="N250" i="305"/>
  <c r="O250" i="305" s="1"/>
  <c r="L250" i="305"/>
  <c r="L249" i="305"/>
  <c r="P250" i="305"/>
  <c r="P252" i="305"/>
  <c r="P255" i="305"/>
  <c r="P254" i="305"/>
  <c r="P249" i="305"/>
  <c r="B254" i="305" l="1"/>
  <c r="C254" i="305"/>
  <c r="B252" i="305"/>
  <c r="C252" i="305"/>
  <c r="B250" i="305"/>
  <c r="C250" i="305"/>
  <c r="B249" i="305"/>
  <c r="C249" i="305"/>
  <c r="B255" i="305"/>
  <c r="C255" i="305"/>
  <c r="O256" i="305"/>
  <c r="O247" i="305"/>
  <c r="O248" i="305" s="1"/>
  <c r="L247" i="305"/>
  <c r="P256" i="305"/>
  <c r="P248" i="305"/>
  <c r="P247" i="305"/>
  <c r="B247" i="305" l="1"/>
  <c r="C247" i="305"/>
  <c r="B248" i="305"/>
  <c r="C248" i="305"/>
  <c r="B256" i="305"/>
  <c r="C256" i="305"/>
  <c r="N246" i="305"/>
  <c r="L246" i="305"/>
  <c r="O245" i="305"/>
  <c r="L245" i="305"/>
  <c r="P245" i="305"/>
  <c r="O246" i="305" l="1"/>
  <c r="B245" i="305"/>
  <c r="C245" i="305"/>
  <c r="N244" i="305"/>
  <c r="L244" i="305"/>
  <c r="O243" i="305"/>
  <c r="L243" i="305"/>
  <c r="P243" i="305"/>
  <c r="P246" i="305"/>
  <c r="O244" i="305" l="1"/>
  <c r="B246" i="305"/>
  <c r="C246" i="305"/>
  <c r="B243" i="305"/>
  <c r="C243" i="305"/>
  <c r="N242" i="305"/>
  <c r="L242" i="305"/>
  <c r="O241" i="305"/>
  <c r="L241" i="305"/>
  <c r="P241" i="305"/>
  <c r="P244" i="305"/>
  <c r="C244" i="305" l="1"/>
  <c r="B244" i="305"/>
  <c r="O242" i="305"/>
  <c r="B241" i="305"/>
  <c r="C241" i="305"/>
  <c r="N240" i="305"/>
  <c r="L240" i="305"/>
  <c r="O239" i="305"/>
  <c r="L239" i="305"/>
  <c r="L235" i="305"/>
  <c r="L234" i="305"/>
  <c r="N233" i="305"/>
  <c r="N234" i="305" s="1"/>
  <c r="N235" i="305" s="1"/>
  <c r="L233" i="305"/>
  <c r="O232" i="305"/>
  <c r="L232" i="305"/>
  <c r="P242" i="305"/>
  <c r="O240" i="305" l="1"/>
  <c r="B242" i="305"/>
  <c r="C242" i="305"/>
  <c r="O233" i="305"/>
  <c r="O234" i="305" s="1"/>
  <c r="L231" i="305"/>
  <c r="P233" i="305"/>
  <c r="P239" i="305"/>
  <c r="P232" i="305"/>
  <c r="P234" i="305"/>
  <c r="P240" i="305"/>
  <c r="B240" i="305" l="1"/>
  <c r="C240" i="305"/>
  <c r="C233" i="305"/>
  <c r="B233" i="305"/>
  <c r="C239" i="305"/>
  <c r="B239" i="305"/>
  <c r="B232" i="305"/>
  <c r="C232" i="305"/>
  <c r="B234" i="305"/>
  <c r="C234" i="305"/>
  <c r="O235" i="305"/>
  <c r="L230" i="305"/>
  <c r="P235" i="305"/>
  <c r="B235" i="305" l="1"/>
  <c r="C235" i="305"/>
  <c r="N229" i="305"/>
  <c r="N230" i="305" s="1"/>
  <c r="N231" i="305" s="1"/>
  <c r="L229" i="305"/>
  <c r="O228" i="305"/>
  <c r="L228" i="305"/>
  <c r="L227" i="305"/>
  <c r="L226" i="305"/>
  <c r="N225" i="305"/>
  <c r="N226" i="305" s="1"/>
  <c r="N227" i="305" s="1"/>
  <c r="L225" i="305"/>
  <c r="O224" i="305"/>
  <c r="L224" i="305"/>
  <c r="P224" i="305"/>
  <c r="P228" i="305"/>
  <c r="O225" i="305" l="1"/>
  <c r="O229" i="305"/>
  <c r="O230" i="305" s="1"/>
  <c r="B224" i="305"/>
  <c r="C224" i="305"/>
  <c r="B228" i="305"/>
  <c r="C228" i="305"/>
  <c r="L223" i="305"/>
  <c r="P225" i="305"/>
  <c r="P229" i="305"/>
  <c r="P230" i="305"/>
  <c r="C225" i="305" l="1"/>
  <c r="B225" i="305"/>
  <c r="O226" i="305"/>
  <c r="O227" i="305" s="1"/>
  <c r="C229" i="305"/>
  <c r="B229" i="305"/>
  <c r="B230" i="305"/>
  <c r="C230" i="305"/>
  <c r="O231" i="305"/>
  <c r="L222" i="305"/>
  <c r="P227" i="305"/>
  <c r="P226" i="305"/>
  <c r="P231" i="305"/>
  <c r="B226" i="305" l="1"/>
  <c r="C226" i="305"/>
  <c r="B227" i="305"/>
  <c r="C227" i="305"/>
  <c r="B231" i="305"/>
  <c r="C231" i="305"/>
  <c r="N221" i="305"/>
  <c r="N222" i="305" s="1"/>
  <c r="N223" i="305" s="1"/>
  <c r="L221" i="305"/>
  <c r="O220" i="305"/>
  <c r="L220" i="305"/>
  <c r="P220" i="305"/>
  <c r="O221" i="305" l="1"/>
  <c r="O222" i="305" s="1"/>
  <c r="B220" i="305"/>
  <c r="C220" i="305"/>
  <c r="L219" i="305"/>
  <c r="P221" i="305"/>
  <c r="P222" i="305"/>
  <c r="C221" i="305" l="1"/>
  <c r="B221" i="305"/>
  <c r="B222" i="305"/>
  <c r="C222" i="305"/>
  <c r="O223" i="305"/>
  <c r="L218" i="305"/>
  <c r="P223" i="305"/>
  <c r="B223" i="305" l="1"/>
  <c r="C223" i="305"/>
  <c r="N217" i="305"/>
  <c r="N218" i="305" s="1"/>
  <c r="N219" i="305" s="1"/>
  <c r="L217" i="305"/>
  <c r="O216" i="305"/>
  <c r="L216" i="305"/>
  <c r="L215" i="305"/>
  <c r="L214" i="305"/>
  <c r="N213" i="305"/>
  <c r="N214" i="305" s="1"/>
  <c r="N215" i="305" s="1"/>
  <c r="L213" i="305"/>
  <c r="O212" i="305"/>
  <c r="L212" i="305"/>
  <c r="P212" i="305"/>
  <c r="P216" i="305"/>
  <c r="O217" i="305" l="1"/>
  <c r="O213" i="305"/>
  <c r="O214" i="305" s="1"/>
  <c r="B212" i="305"/>
  <c r="C212" i="305"/>
  <c r="B216" i="305"/>
  <c r="C216" i="305"/>
  <c r="O218" i="305"/>
  <c r="L211" i="305"/>
  <c r="P213" i="305"/>
  <c r="P218" i="305"/>
  <c r="P217" i="305"/>
  <c r="P214" i="305"/>
  <c r="B217" i="305" l="1"/>
  <c r="C217" i="305"/>
  <c r="C213" i="305"/>
  <c r="B213" i="305"/>
  <c r="B214" i="305"/>
  <c r="C214" i="305"/>
  <c r="B218" i="305"/>
  <c r="C218" i="305"/>
  <c r="O219" i="305"/>
  <c r="O215" i="305"/>
  <c r="L210" i="305"/>
  <c r="P215" i="305"/>
  <c r="P219" i="305"/>
  <c r="B215" i="305" l="1"/>
  <c r="C215" i="305"/>
  <c r="B219" i="305"/>
  <c r="C219" i="305"/>
  <c r="N209" i="305"/>
  <c r="N210" i="305" s="1"/>
  <c r="N211" i="305" s="1"/>
  <c r="L209" i="305"/>
  <c r="O208" i="305"/>
  <c r="L208" i="305"/>
  <c r="P208" i="305"/>
  <c r="O209" i="305" l="1"/>
  <c r="O210" i="305" s="1"/>
  <c r="B208" i="305"/>
  <c r="C208" i="305"/>
  <c r="L207" i="305"/>
  <c r="P209" i="305"/>
  <c r="P210" i="305"/>
  <c r="B209" i="305" l="1"/>
  <c r="C209" i="305"/>
  <c r="B210" i="305"/>
  <c r="C210" i="305"/>
  <c r="O211" i="305"/>
  <c r="L206" i="305"/>
  <c r="P211" i="305"/>
  <c r="B211" i="305" l="1"/>
  <c r="C211" i="305"/>
  <c r="N205" i="305"/>
  <c r="N206" i="305" s="1"/>
  <c r="N207" i="305" s="1"/>
  <c r="L205" i="305"/>
  <c r="O204" i="305"/>
  <c r="L204" i="305"/>
  <c r="P204" i="305"/>
  <c r="O205" i="305" l="1"/>
  <c r="O206" i="305" s="1"/>
  <c r="B204" i="305"/>
  <c r="C204" i="305"/>
  <c r="L203" i="305"/>
  <c r="P205" i="305"/>
  <c r="P206" i="305"/>
  <c r="B205" i="305" l="1"/>
  <c r="C205" i="305"/>
  <c r="B206" i="305"/>
  <c r="C206" i="305"/>
  <c r="O207" i="305"/>
  <c r="L202" i="305"/>
  <c r="P207" i="305"/>
  <c r="B207" i="305" l="1"/>
  <c r="C207" i="305"/>
  <c r="N201" i="305"/>
  <c r="N202" i="305" s="1"/>
  <c r="N203" i="305" s="1"/>
  <c r="L201" i="305"/>
  <c r="O200" i="305"/>
  <c r="L200" i="305"/>
  <c r="O80" i="305"/>
  <c r="O82" i="305"/>
  <c r="O84" i="305"/>
  <c r="O86" i="305"/>
  <c r="O88" i="305"/>
  <c r="O90" i="305"/>
  <c r="O92" i="305"/>
  <c r="O94" i="305"/>
  <c r="O96" i="305"/>
  <c r="O100" i="305"/>
  <c r="O104" i="305"/>
  <c r="O108" i="305"/>
  <c r="O112" i="305"/>
  <c r="O116" i="305"/>
  <c r="O120" i="305"/>
  <c r="O124" i="305"/>
  <c r="O128" i="305"/>
  <c r="O132" i="305"/>
  <c r="O136" i="305"/>
  <c r="O140" i="305"/>
  <c r="O144" i="305"/>
  <c r="O148" i="305"/>
  <c r="O152" i="305"/>
  <c r="O156" i="305"/>
  <c r="O160" i="305"/>
  <c r="O164" i="305"/>
  <c r="O168" i="305"/>
  <c r="O172" i="305"/>
  <c r="O176" i="305"/>
  <c r="O180" i="305"/>
  <c r="O184" i="305"/>
  <c r="O188" i="305"/>
  <c r="O192" i="305"/>
  <c r="O196" i="305"/>
  <c r="L199" i="305"/>
  <c r="L198" i="305"/>
  <c r="N197" i="305"/>
  <c r="N198" i="305" s="1"/>
  <c r="N199" i="305" s="1"/>
  <c r="L197" i="305"/>
  <c r="L196" i="305"/>
  <c r="P200" i="305"/>
  <c r="P196" i="305"/>
  <c r="O201" i="305" l="1"/>
  <c r="O202" i="305" s="1"/>
  <c r="B196" i="305"/>
  <c r="C196" i="305"/>
  <c r="B200" i="305"/>
  <c r="C200" i="305"/>
  <c r="O197" i="305"/>
  <c r="L195" i="305"/>
  <c r="P202" i="305"/>
  <c r="P197" i="305"/>
  <c r="P201" i="305"/>
  <c r="B201" i="305" l="1"/>
  <c r="C201" i="305"/>
  <c r="B202" i="305"/>
  <c r="C202" i="305"/>
  <c r="B197" i="305"/>
  <c r="C197" i="305"/>
  <c r="O198" i="305"/>
  <c r="O203" i="305"/>
  <c r="L194" i="305"/>
  <c r="P198" i="305"/>
  <c r="P203" i="305"/>
  <c r="B203" i="305" l="1"/>
  <c r="C203" i="305"/>
  <c r="B198" i="305"/>
  <c r="C198" i="305"/>
  <c r="O199" i="305"/>
  <c r="N193" i="305"/>
  <c r="L193" i="305"/>
  <c r="L192" i="305"/>
  <c r="P199" i="305"/>
  <c r="P192" i="305"/>
  <c r="B192" i="305" l="1"/>
  <c r="C192" i="305"/>
  <c r="B199" i="305"/>
  <c r="C199" i="305"/>
  <c r="N194" i="305"/>
  <c r="N195" i="305" s="1"/>
  <c r="O193" i="305"/>
  <c r="L191" i="305"/>
  <c r="P193" i="305"/>
  <c r="B193" i="305" l="1"/>
  <c r="C193" i="305"/>
  <c r="O194" i="305"/>
  <c r="L190" i="305"/>
  <c r="P194" i="305"/>
  <c r="B194" i="305" l="1"/>
  <c r="C194" i="305"/>
  <c r="O195" i="305"/>
  <c r="N189" i="305"/>
  <c r="L189" i="305"/>
  <c r="L188" i="305"/>
  <c r="P188" i="305"/>
  <c r="P195" i="305"/>
  <c r="B188" i="305" l="1"/>
  <c r="C188" i="305"/>
  <c r="B195" i="305"/>
  <c r="C195" i="305"/>
  <c r="N190" i="305"/>
  <c r="N191" i="305" s="1"/>
  <c r="O189" i="305"/>
  <c r="L187" i="305"/>
  <c r="P189" i="305"/>
  <c r="B189" i="305" l="1"/>
  <c r="C189" i="305"/>
  <c r="O190" i="305"/>
  <c r="L186" i="305"/>
  <c r="P190" i="305"/>
  <c r="B190" i="305" l="1"/>
  <c r="C190" i="305"/>
  <c r="O191" i="305"/>
  <c r="N185" i="305"/>
  <c r="L185" i="305"/>
  <c r="L184" i="305"/>
  <c r="P191" i="305"/>
  <c r="P184" i="305"/>
  <c r="B184" i="305" l="1"/>
  <c r="C184" i="305"/>
  <c r="B191" i="305"/>
  <c r="C191" i="305"/>
  <c r="N186" i="305"/>
  <c r="N187" i="305" s="1"/>
  <c r="O185" i="305"/>
  <c r="L183" i="305"/>
  <c r="P185" i="305"/>
  <c r="B185" i="305" l="1"/>
  <c r="C185" i="305"/>
  <c r="O186" i="305"/>
  <c r="L182" i="305"/>
  <c r="P186" i="305"/>
  <c r="B186" i="305" l="1"/>
  <c r="C186" i="305"/>
  <c r="O187" i="305"/>
  <c r="N181" i="305"/>
  <c r="L181" i="305"/>
  <c r="L180" i="305"/>
  <c r="L179" i="305"/>
  <c r="L178" i="305"/>
  <c r="N177" i="305"/>
  <c r="L177" i="305"/>
  <c r="L176" i="305"/>
  <c r="P187" i="305"/>
  <c r="P180" i="305"/>
  <c r="P176" i="305"/>
  <c r="B176" i="305" l="1"/>
  <c r="C176" i="305"/>
  <c r="B180" i="305"/>
  <c r="C180" i="305"/>
  <c r="B187" i="305"/>
  <c r="C187" i="305"/>
  <c r="N178" i="305"/>
  <c r="N179" i="305" s="1"/>
  <c r="O177" i="305"/>
  <c r="N182" i="305"/>
  <c r="N183" i="305" s="1"/>
  <c r="O181" i="305"/>
  <c r="L175" i="305"/>
  <c r="P177" i="305"/>
  <c r="P181" i="305"/>
  <c r="B181" i="305" l="1"/>
  <c r="C181" i="305"/>
  <c r="B177" i="305"/>
  <c r="C177" i="305"/>
  <c r="O182" i="305"/>
  <c r="O178" i="305"/>
  <c r="L174" i="305"/>
  <c r="P182" i="305"/>
  <c r="P178" i="305"/>
  <c r="B182" i="305" l="1"/>
  <c r="C182" i="305"/>
  <c r="B178" i="305"/>
  <c r="C178" i="305"/>
  <c r="O183" i="305"/>
  <c r="O179" i="305"/>
  <c r="N173" i="305"/>
  <c r="L173" i="305"/>
  <c r="L172" i="305"/>
  <c r="P183" i="305"/>
  <c r="P172" i="305"/>
  <c r="P179" i="305"/>
  <c r="B172" i="305" l="1"/>
  <c r="C172" i="305"/>
  <c r="B183" i="305"/>
  <c r="C183" i="305"/>
  <c r="B179" i="305"/>
  <c r="C179" i="305"/>
  <c r="N174" i="305"/>
  <c r="N175" i="305" s="1"/>
  <c r="O173" i="305"/>
  <c r="L171" i="305"/>
  <c r="P173" i="305"/>
  <c r="B173" i="305" l="1"/>
  <c r="C173" i="305"/>
  <c r="O174" i="305"/>
  <c r="L170" i="305"/>
  <c r="P174" i="305"/>
  <c r="B174" i="305" l="1"/>
  <c r="C174" i="305"/>
  <c r="O175" i="305"/>
  <c r="N169" i="305"/>
  <c r="L169" i="305"/>
  <c r="L168" i="305"/>
  <c r="P175" i="305"/>
  <c r="P168" i="305"/>
  <c r="B168" i="305" l="1"/>
  <c r="C168" i="305"/>
  <c r="B175" i="305"/>
  <c r="C175" i="305"/>
  <c r="N170" i="305"/>
  <c r="N171" i="305" s="1"/>
  <c r="O169" i="305"/>
  <c r="L167" i="305"/>
  <c r="P169" i="305"/>
  <c r="B169" i="305" l="1"/>
  <c r="C169" i="305"/>
  <c r="O170" i="305"/>
  <c r="L166" i="305"/>
  <c r="P170" i="305"/>
  <c r="B170" i="305" l="1"/>
  <c r="C170" i="305"/>
  <c r="O171" i="305"/>
  <c r="N165" i="305"/>
  <c r="L165" i="305"/>
  <c r="L164" i="305"/>
  <c r="P164" i="305"/>
  <c r="P171" i="305"/>
  <c r="B164" i="305" l="1"/>
  <c r="C164" i="305"/>
  <c r="B171" i="305"/>
  <c r="C171" i="305"/>
  <c r="N166" i="305"/>
  <c r="N167" i="305" s="1"/>
  <c r="O165" i="305"/>
  <c r="L163" i="305"/>
  <c r="P165" i="305"/>
  <c r="B165" i="305" l="1"/>
  <c r="C165" i="305"/>
  <c r="O166" i="305"/>
  <c r="L162" i="305"/>
  <c r="P166" i="305"/>
  <c r="B166" i="305" l="1"/>
  <c r="C166" i="305"/>
  <c r="O167" i="305"/>
  <c r="N161" i="305"/>
  <c r="L161" i="305"/>
  <c r="L160" i="305"/>
  <c r="P167" i="305"/>
  <c r="P160" i="305"/>
  <c r="B160" i="305" l="1"/>
  <c r="C160" i="305"/>
  <c r="B167" i="305"/>
  <c r="C167" i="305"/>
  <c r="N162" i="305"/>
  <c r="N163" i="305" s="1"/>
  <c r="O161" i="305"/>
  <c r="L159" i="305"/>
  <c r="P161" i="305"/>
  <c r="B161" i="305" l="1"/>
  <c r="C161" i="305"/>
  <c r="O162" i="305"/>
  <c r="L158" i="305"/>
  <c r="P162" i="305"/>
  <c r="B162" i="305" l="1"/>
  <c r="C162" i="305"/>
  <c r="O163" i="305"/>
  <c r="N157" i="305"/>
  <c r="L157" i="305"/>
  <c r="L156" i="305"/>
  <c r="L155" i="305"/>
  <c r="L154" i="305"/>
  <c r="N153" i="305"/>
  <c r="L153" i="305"/>
  <c r="L152" i="305"/>
  <c r="P163" i="305"/>
  <c r="P156" i="305"/>
  <c r="P152" i="305"/>
  <c r="B152" i="305" l="1"/>
  <c r="C152" i="305"/>
  <c r="B156" i="305"/>
  <c r="C156" i="305"/>
  <c r="B163" i="305"/>
  <c r="C163" i="305"/>
  <c r="N154" i="305"/>
  <c r="N155" i="305" s="1"/>
  <c r="O153" i="305"/>
  <c r="N158" i="305"/>
  <c r="N159" i="305" s="1"/>
  <c r="O157" i="305"/>
  <c r="L151" i="305"/>
  <c r="P157" i="305"/>
  <c r="P153" i="305"/>
  <c r="B157" i="305" l="1"/>
  <c r="C157" i="305"/>
  <c r="B153" i="305"/>
  <c r="C153" i="305"/>
  <c r="O158" i="305"/>
  <c r="O154" i="305"/>
  <c r="L150" i="305"/>
  <c r="P158" i="305"/>
  <c r="P154" i="305"/>
  <c r="B158" i="305" l="1"/>
  <c r="C158" i="305"/>
  <c r="B154" i="305"/>
  <c r="C154" i="305"/>
  <c r="O159" i="305"/>
  <c r="O155" i="305"/>
  <c r="N149" i="305"/>
  <c r="L149" i="305"/>
  <c r="L148" i="305"/>
  <c r="P155" i="305"/>
  <c r="P148" i="305"/>
  <c r="P159" i="305"/>
  <c r="B148" i="305" l="1"/>
  <c r="C148" i="305"/>
  <c r="B159" i="305"/>
  <c r="C159" i="305"/>
  <c r="B155" i="305"/>
  <c r="C155" i="305"/>
  <c r="N150" i="305"/>
  <c r="N151" i="305" s="1"/>
  <c r="O149" i="305"/>
  <c r="L147" i="305"/>
  <c r="P149" i="305"/>
  <c r="B149" i="305" l="1"/>
  <c r="C149" i="305"/>
  <c r="O150" i="305"/>
  <c r="L146" i="305"/>
  <c r="P150" i="305"/>
  <c r="B150" i="305" l="1"/>
  <c r="C150" i="305"/>
  <c r="O151" i="305"/>
  <c r="N145" i="305"/>
  <c r="L145" i="305"/>
  <c r="L144" i="305"/>
  <c r="P144" i="305"/>
  <c r="P151" i="305"/>
  <c r="B144" i="305" l="1"/>
  <c r="C144" i="305"/>
  <c r="B151" i="305"/>
  <c r="C151" i="305"/>
  <c r="N146" i="305"/>
  <c r="N147" i="305" s="1"/>
  <c r="O145" i="305"/>
  <c r="L143" i="305"/>
  <c r="P145" i="305"/>
  <c r="B145" i="305" l="1"/>
  <c r="C145" i="305"/>
  <c r="O146" i="305"/>
  <c r="L142" i="305"/>
  <c r="P146" i="305"/>
  <c r="B146" i="305" l="1"/>
  <c r="C146" i="305"/>
  <c r="O147" i="305"/>
  <c r="N141" i="305"/>
  <c r="L141" i="305"/>
  <c r="L140" i="305"/>
  <c r="P147" i="305"/>
  <c r="P140" i="305"/>
  <c r="B140" i="305" l="1"/>
  <c r="C140" i="305"/>
  <c r="B147" i="305"/>
  <c r="C147" i="305"/>
  <c r="N142" i="305"/>
  <c r="N143" i="305" s="1"/>
  <c r="O141" i="305"/>
  <c r="L139" i="305"/>
  <c r="P141" i="305"/>
  <c r="B141" i="305" l="1"/>
  <c r="C141" i="305"/>
  <c r="O142" i="305"/>
  <c r="L138" i="305"/>
  <c r="P142" i="305"/>
  <c r="B142" i="305" l="1"/>
  <c r="C142" i="305"/>
  <c r="O143" i="305"/>
  <c r="N137" i="305"/>
  <c r="L137" i="305"/>
  <c r="L136" i="305"/>
  <c r="P136" i="305"/>
  <c r="P143" i="305"/>
  <c r="B136" i="305" l="1"/>
  <c r="C136" i="305"/>
  <c r="B143" i="305"/>
  <c r="C143" i="305"/>
  <c r="N138" i="305"/>
  <c r="N139" i="305" s="1"/>
  <c r="O137" i="305"/>
  <c r="L135" i="305"/>
  <c r="P137" i="305"/>
  <c r="B137" i="305" l="1"/>
  <c r="C137" i="305"/>
  <c r="O138" i="305"/>
  <c r="L134" i="305"/>
  <c r="P138" i="305"/>
  <c r="B138" i="305" l="1"/>
  <c r="C138" i="305"/>
  <c r="O139" i="305"/>
  <c r="N133" i="305"/>
  <c r="L133" i="305"/>
  <c r="L132" i="305"/>
  <c r="P132" i="305"/>
  <c r="P139" i="305"/>
  <c r="B132" i="305" l="1"/>
  <c r="C132" i="305"/>
  <c r="B139" i="305"/>
  <c r="C139" i="305"/>
  <c r="N134" i="305"/>
  <c r="N135" i="305" s="1"/>
  <c r="O133" i="305"/>
  <c r="L131" i="305"/>
  <c r="P133" i="305"/>
  <c r="B133" i="305" l="1"/>
  <c r="C133" i="305"/>
  <c r="O134" i="305"/>
  <c r="L130" i="305"/>
  <c r="P134" i="305"/>
  <c r="B134" i="305" l="1"/>
  <c r="C134" i="305"/>
  <c r="O135" i="305"/>
  <c r="N129" i="305"/>
  <c r="L129" i="305"/>
  <c r="L128" i="305"/>
  <c r="L119" i="305"/>
  <c r="L118" i="305"/>
  <c r="N117" i="305"/>
  <c r="L117" i="305"/>
  <c r="L116" i="305"/>
  <c r="P135" i="305"/>
  <c r="P116" i="305"/>
  <c r="P128" i="305"/>
  <c r="B116" i="305" l="1"/>
  <c r="C116" i="305"/>
  <c r="B128" i="305"/>
  <c r="C128" i="305"/>
  <c r="B135" i="305"/>
  <c r="C135" i="305"/>
  <c r="N118" i="305"/>
  <c r="N119" i="305" s="1"/>
  <c r="O117" i="305"/>
  <c r="N130" i="305"/>
  <c r="N131" i="305" s="1"/>
  <c r="O129" i="305"/>
  <c r="L115" i="305"/>
  <c r="P129" i="305"/>
  <c r="P117" i="305"/>
  <c r="B129" i="305" l="1"/>
  <c r="C129" i="305"/>
  <c r="B117" i="305"/>
  <c r="C117" i="305"/>
  <c r="O130" i="305"/>
  <c r="O118" i="305"/>
  <c r="L114" i="305"/>
  <c r="P118" i="305"/>
  <c r="P130" i="305"/>
  <c r="B130" i="305" l="1"/>
  <c r="C130" i="305"/>
  <c r="B118" i="305"/>
  <c r="C118" i="305"/>
  <c r="O131" i="305"/>
  <c r="O119" i="305"/>
  <c r="N113" i="305"/>
  <c r="L113" i="305"/>
  <c r="L112" i="305"/>
  <c r="P131" i="305"/>
  <c r="P119" i="305"/>
  <c r="P112" i="305"/>
  <c r="B112" i="305" l="1"/>
  <c r="C112" i="305"/>
  <c r="B131" i="305"/>
  <c r="C131" i="305"/>
  <c r="B119" i="305"/>
  <c r="C119" i="305"/>
  <c r="N114" i="305"/>
  <c r="N115" i="305" s="1"/>
  <c r="O113" i="305"/>
  <c r="L111" i="305"/>
  <c r="P113" i="305"/>
  <c r="B113" i="305" l="1"/>
  <c r="C113" i="305"/>
  <c r="O114" i="305"/>
  <c r="L110" i="305"/>
  <c r="P114" i="305"/>
  <c r="B114" i="305" l="1"/>
  <c r="C114" i="305"/>
  <c r="O115" i="305"/>
  <c r="N109" i="305"/>
  <c r="L109" i="305"/>
  <c r="L108" i="305"/>
  <c r="N87" i="305"/>
  <c r="O87" i="305" s="1"/>
  <c r="N81" i="305"/>
  <c r="O81" i="305" s="1"/>
  <c r="N91" i="305"/>
  <c r="O91" i="305" s="1"/>
  <c r="L91" i="305"/>
  <c r="L90" i="305"/>
  <c r="P108" i="305"/>
  <c r="P115" i="305"/>
  <c r="P90" i="305"/>
  <c r="P91" i="305"/>
  <c r="C91" i="305" l="1"/>
  <c r="B91" i="305"/>
  <c r="C90" i="305"/>
  <c r="B90" i="305"/>
  <c r="B108" i="305"/>
  <c r="C108" i="305"/>
  <c r="B115" i="305"/>
  <c r="C115" i="305"/>
  <c r="N110" i="305"/>
  <c r="N111" i="305" s="1"/>
  <c r="O109" i="305"/>
  <c r="N89" i="305"/>
  <c r="O89" i="305" s="1"/>
  <c r="L89" i="305"/>
  <c r="L88" i="305"/>
  <c r="P88" i="305"/>
  <c r="P89" i="305"/>
  <c r="P109" i="305"/>
  <c r="C89" i="305" l="1"/>
  <c r="B89" i="305"/>
  <c r="C88" i="305"/>
  <c r="B88" i="305"/>
  <c r="B109" i="305"/>
  <c r="C109" i="305"/>
  <c r="O110" i="305"/>
  <c r="L87" i="305"/>
  <c r="L86" i="305"/>
  <c r="P110" i="305"/>
  <c r="P86" i="305"/>
  <c r="P87" i="305"/>
  <c r="C87" i="305" l="1"/>
  <c r="B87" i="305"/>
  <c r="C86" i="305"/>
  <c r="B86" i="305"/>
  <c r="B110" i="305"/>
  <c r="C110" i="305"/>
  <c r="O111" i="305"/>
  <c r="L127" i="305"/>
  <c r="P111" i="305"/>
  <c r="B111" i="305" l="1"/>
  <c r="C111" i="305"/>
  <c r="L126" i="305"/>
  <c r="N125" i="305"/>
  <c r="L125" i="305"/>
  <c r="L124" i="305"/>
  <c r="P124" i="305"/>
  <c r="B124" i="305" l="1"/>
  <c r="C124" i="305"/>
  <c r="N126" i="305"/>
  <c r="N127" i="305" s="1"/>
  <c r="O125" i="305"/>
  <c r="L123" i="305"/>
  <c r="P125" i="305"/>
  <c r="B125" i="305" l="1"/>
  <c r="C125" i="305"/>
  <c r="O126" i="305"/>
  <c r="L122" i="305"/>
  <c r="P126" i="305"/>
  <c r="B126" i="305" l="1"/>
  <c r="C126" i="305"/>
  <c r="O127" i="305"/>
  <c r="L121" i="305"/>
  <c r="L120" i="305"/>
  <c r="P120" i="305"/>
  <c r="P127" i="305"/>
  <c r="B120" i="305" l="1"/>
  <c r="C120" i="305"/>
  <c r="B127" i="305"/>
  <c r="C127" i="305"/>
  <c r="L107" i="305"/>
  <c r="L106" i="305"/>
  <c r="N105" i="305"/>
  <c r="L105" i="305"/>
  <c r="N106" i="305" l="1"/>
  <c r="N107" i="305" s="1"/>
  <c r="N121" i="305" s="1"/>
  <c r="O121" i="305" s="1"/>
  <c r="O105" i="305"/>
  <c r="L104" i="305"/>
  <c r="P104" i="305"/>
  <c r="P121" i="305"/>
  <c r="P105" i="305"/>
  <c r="N122" i="305" l="1"/>
  <c r="N123" i="305" s="1"/>
  <c r="B105" i="305"/>
  <c r="C105" i="305"/>
  <c r="B104" i="305"/>
  <c r="C104" i="305"/>
  <c r="B121" i="305"/>
  <c r="C121" i="305"/>
  <c r="O106" i="305"/>
  <c r="O107" i="305" s="1"/>
  <c r="L103" i="305"/>
  <c r="O122" i="305" l="1"/>
  <c r="O123" i="305" s="1"/>
  <c r="L102" i="305"/>
  <c r="P106" i="305"/>
  <c r="P107" i="305"/>
  <c r="P123" i="305"/>
  <c r="P122" i="305"/>
  <c r="B122" i="305" l="1"/>
  <c r="C122" i="305"/>
  <c r="C106" i="305"/>
  <c r="B106" i="305"/>
  <c r="B107" i="305"/>
  <c r="C107" i="305"/>
  <c r="B123" i="305"/>
  <c r="C123" i="305"/>
  <c r="N101" i="305"/>
  <c r="L101" i="305"/>
  <c r="L100" i="305"/>
  <c r="P100" i="305"/>
  <c r="B100" i="305" l="1"/>
  <c r="C100" i="305"/>
  <c r="N102" i="305"/>
  <c r="N103" i="305" s="1"/>
  <c r="O101" i="305"/>
  <c r="L99" i="305"/>
  <c r="P101" i="305"/>
  <c r="B101" i="305" l="1"/>
  <c r="C101" i="305"/>
  <c r="O102" i="305"/>
  <c r="L98" i="305"/>
  <c r="P102" i="305"/>
  <c r="B102" i="305" l="1"/>
  <c r="C102" i="305"/>
  <c r="O103" i="305"/>
  <c r="N97" i="305"/>
  <c r="L97" i="305"/>
  <c r="L96" i="305"/>
  <c r="P103" i="305"/>
  <c r="P96" i="305"/>
  <c r="C96" i="305" l="1"/>
  <c r="B96" i="305"/>
  <c r="B103" i="305"/>
  <c r="C103" i="305"/>
  <c r="N98" i="305"/>
  <c r="N99" i="305" s="1"/>
  <c r="O97" i="305"/>
  <c r="N95" i="305"/>
  <c r="O95" i="305" s="1"/>
  <c r="L95" i="305"/>
  <c r="P97" i="305"/>
  <c r="C97" i="305" l="1"/>
  <c r="B97" i="305"/>
  <c r="O98" i="305"/>
  <c r="L94" i="305"/>
  <c r="P95" i="305"/>
  <c r="P94" i="305"/>
  <c r="P98" i="305"/>
  <c r="C94" i="305" l="1"/>
  <c r="B94" i="305"/>
  <c r="C95" i="305"/>
  <c r="B95" i="305"/>
  <c r="B98" i="305"/>
  <c r="C98" i="305"/>
  <c r="O99" i="305"/>
  <c r="N93" i="305"/>
  <c r="O93" i="305" s="1"/>
  <c r="L93" i="305"/>
  <c r="L92" i="305"/>
  <c r="P92" i="305"/>
  <c r="P99" i="305"/>
  <c r="P93" i="305"/>
  <c r="C93" i="305" l="1"/>
  <c r="B93" i="305"/>
  <c r="C92" i="305"/>
  <c r="B92" i="305"/>
  <c r="B99" i="305"/>
  <c r="C99" i="305"/>
  <c r="N85" i="305"/>
  <c r="O85" i="305" s="1"/>
  <c r="L85" i="305"/>
  <c r="L84" i="305"/>
  <c r="P84" i="305"/>
  <c r="P85" i="305"/>
  <c r="C85" i="305" l="1"/>
  <c r="B85" i="305"/>
  <c r="C84" i="305"/>
  <c r="B84" i="305"/>
  <c r="N83" i="305"/>
  <c r="O83" i="305" s="1"/>
  <c r="L83" i="305"/>
  <c r="L82" i="305"/>
  <c r="P82" i="305"/>
  <c r="P83" i="305"/>
  <c r="C83" i="305" l="1"/>
  <c r="B83" i="305"/>
  <c r="C82" i="305"/>
  <c r="B82" i="305"/>
  <c r="L81" i="305"/>
  <c r="L80" i="305"/>
  <c r="N79" i="305" l="1"/>
  <c r="L79" i="305"/>
  <c r="P80" i="305"/>
  <c r="C80" i="305" l="1"/>
  <c r="B80" i="305"/>
  <c r="O78" i="305"/>
  <c r="O79" i="305" s="1"/>
  <c r="L78" i="305"/>
  <c r="L74" i="305"/>
  <c r="L73" i="305"/>
  <c r="N72" i="305"/>
  <c r="N73" i="305" s="1"/>
  <c r="N74" i="305" s="1"/>
  <c r="L72" i="305"/>
  <c r="O71" i="305"/>
  <c r="L71" i="305"/>
  <c r="P79" i="305"/>
  <c r="P71" i="305"/>
  <c r="P81" i="305"/>
  <c r="P78" i="305"/>
  <c r="O72" i="305" l="1"/>
  <c r="C78" i="305"/>
  <c r="B78" i="305"/>
  <c r="C81" i="305"/>
  <c r="B81" i="305"/>
  <c r="C79" i="305"/>
  <c r="B79" i="305"/>
  <c r="C71" i="305"/>
  <c r="B71" i="305"/>
  <c r="O73" i="305"/>
  <c r="L70" i="305"/>
  <c r="P72" i="305"/>
  <c r="P73" i="305"/>
  <c r="C72" i="305" l="1"/>
  <c r="B72" i="305"/>
  <c r="C73" i="305"/>
  <c r="B73" i="305"/>
  <c r="O74" i="305"/>
  <c r="L69" i="305"/>
  <c r="P74" i="305"/>
  <c r="C74" i="305" l="1"/>
  <c r="B74" i="305"/>
  <c r="N68" i="305"/>
  <c r="N69" i="305" s="1"/>
  <c r="N70" i="305" s="1"/>
  <c r="L68" i="305"/>
  <c r="O67" i="305"/>
  <c r="L67" i="305"/>
  <c r="L66" i="305"/>
  <c r="L65" i="305"/>
  <c r="N64" i="305"/>
  <c r="N65" i="305" s="1"/>
  <c r="N66" i="305" s="1"/>
  <c r="L64" i="305"/>
  <c r="O63" i="305"/>
  <c r="L63" i="305"/>
  <c r="P67" i="305"/>
  <c r="P63" i="305"/>
  <c r="O64" i="305" l="1"/>
  <c r="O65" i="305" s="1"/>
  <c r="O68" i="305"/>
  <c r="O69" i="305" s="1"/>
  <c r="C63" i="305"/>
  <c r="C67" i="305"/>
  <c r="B63" i="305"/>
  <c r="B67" i="305"/>
  <c r="L62" i="305"/>
  <c r="P65" i="305"/>
  <c r="P69" i="305"/>
  <c r="P68" i="305"/>
  <c r="P64" i="305"/>
  <c r="C64" i="305" l="1"/>
  <c r="B64" i="305"/>
  <c r="B68" i="305"/>
  <c r="C68" i="305"/>
  <c r="C65" i="305"/>
  <c r="C69" i="305"/>
  <c r="B65" i="305"/>
  <c r="B69" i="305"/>
  <c r="O70" i="305"/>
  <c r="O66" i="305"/>
  <c r="L61" i="305"/>
  <c r="P70" i="305"/>
  <c r="P66" i="305"/>
  <c r="C66" i="305" l="1"/>
  <c r="C70" i="305"/>
  <c r="B66" i="305"/>
  <c r="B70" i="305"/>
  <c r="N60" i="305"/>
  <c r="N61" i="305" s="1"/>
  <c r="N62" i="305" s="1"/>
  <c r="L60" i="305"/>
  <c r="O59" i="305"/>
  <c r="L59" i="305"/>
  <c r="P59" i="305"/>
  <c r="O60" i="305" l="1"/>
  <c r="C59" i="305"/>
  <c r="B59" i="305"/>
  <c r="L58" i="305"/>
  <c r="P60" i="305"/>
  <c r="B60" i="305" l="1"/>
  <c r="C60" i="305"/>
  <c r="O61" i="305"/>
  <c r="L57" i="305"/>
  <c r="P61" i="305"/>
  <c r="B61" i="305" l="1"/>
  <c r="C61" i="305"/>
  <c r="O62" i="305"/>
  <c r="N56" i="305"/>
  <c r="N57" i="305" s="1"/>
  <c r="N58" i="305" s="1"/>
  <c r="L56" i="305"/>
  <c r="O55" i="305"/>
  <c r="L55" i="305"/>
  <c r="L27" i="305"/>
  <c r="O27" i="305"/>
  <c r="P55" i="305"/>
  <c r="P62" i="305"/>
  <c r="P27" i="305"/>
  <c r="B62" i="305" l="1"/>
  <c r="C62" i="305"/>
  <c r="O56" i="305"/>
  <c r="O57" i="305" s="1"/>
  <c r="C27" i="305"/>
  <c r="C55" i="305"/>
  <c r="B27" i="305"/>
  <c r="B55" i="305"/>
  <c r="L28" i="305"/>
  <c r="N28" i="305"/>
  <c r="O28" i="305" s="1"/>
  <c r="P56" i="305"/>
  <c r="P57" i="305"/>
  <c r="P28" i="305"/>
  <c r="C56" i="305" l="1"/>
  <c r="B56" i="305"/>
  <c r="C28" i="305"/>
  <c r="C57" i="305"/>
  <c r="B28" i="305"/>
  <c r="B57" i="305"/>
  <c r="O58" i="305"/>
  <c r="L29" i="305"/>
  <c r="N29" i="305"/>
  <c r="O29" i="305" s="1"/>
  <c r="P29" i="305"/>
  <c r="P58" i="305"/>
  <c r="C29" i="305" l="1"/>
  <c r="C58" i="305"/>
  <c r="B29" i="305"/>
  <c r="B58" i="305"/>
  <c r="L30" i="305"/>
  <c r="N30" i="305"/>
  <c r="O30" i="305" s="1"/>
  <c r="P30" i="305"/>
  <c r="C30" i="305" l="1"/>
  <c r="B30" i="305"/>
  <c r="L31" i="305"/>
  <c r="O31" i="305"/>
  <c r="P31" i="305"/>
  <c r="C31" i="305" l="1"/>
  <c r="B31" i="305"/>
  <c r="L32" i="305"/>
  <c r="N32" i="305"/>
  <c r="O32" i="305" s="1"/>
  <c r="P32" i="305"/>
  <c r="C32" i="305" l="1"/>
  <c r="B32" i="305"/>
  <c r="L33" i="305"/>
  <c r="N33" i="305"/>
  <c r="O33" i="305" s="1"/>
  <c r="P33" i="305"/>
  <c r="C33" i="305" l="1"/>
  <c r="B33" i="305"/>
  <c r="L34" i="305"/>
  <c r="N34" i="305"/>
  <c r="O34" i="305" s="1"/>
  <c r="P34" i="305"/>
  <c r="C34" i="305" l="1"/>
  <c r="B34" i="305"/>
  <c r="L35" i="305"/>
  <c r="O35" i="305"/>
  <c r="P35" i="305"/>
  <c r="C35" i="305" l="1"/>
  <c r="B35" i="305"/>
  <c r="L36" i="305"/>
  <c r="N36" i="305"/>
  <c r="O36" i="305" s="1"/>
  <c r="P36" i="305"/>
  <c r="C36" i="305" l="1"/>
  <c r="B36" i="305"/>
  <c r="L37" i="305"/>
  <c r="N37" i="305"/>
  <c r="O37" i="305" s="1"/>
  <c r="P37" i="305"/>
  <c r="C37" i="305" l="1"/>
  <c r="B37" i="305"/>
  <c r="L38" i="305"/>
  <c r="N38" i="305"/>
  <c r="O38" i="305" s="1"/>
  <c r="L39" i="305" l="1"/>
  <c r="O39" i="305"/>
  <c r="P38" i="305"/>
  <c r="P39" i="305"/>
  <c r="C38" i="305" l="1"/>
  <c r="B38" i="305"/>
  <c r="C39" i="305"/>
  <c r="B39" i="305"/>
  <c r="L40" i="305"/>
  <c r="N40" i="305"/>
  <c r="O40" i="305" s="1"/>
  <c r="P40" i="305"/>
  <c r="C40" i="305" l="1"/>
  <c r="B40" i="305"/>
  <c r="L41" i="305"/>
  <c r="N41" i="305"/>
  <c r="O41" i="305" s="1"/>
  <c r="P41" i="305"/>
  <c r="C41" i="305" l="1"/>
  <c r="B41" i="305"/>
  <c r="L42" i="305"/>
  <c r="N42" i="305"/>
  <c r="O42" i="305" s="1"/>
  <c r="P42" i="305"/>
  <c r="C42" i="305" l="1"/>
  <c r="B42" i="305"/>
  <c r="L43" i="305"/>
  <c r="O43" i="305"/>
  <c r="P43" i="305"/>
  <c r="C43" i="305" l="1"/>
  <c r="B43" i="305"/>
  <c r="L44" i="305"/>
  <c r="N44" i="305"/>
  <c r="O44" i="305" s="1"/>
  <c r="P44" i="305"/>
  <c r="C44" i="305" l="1"/>
  <c r="B44" i="305"/>
  <c r="L45" i="305"/>
  <c r="N45" i="305"/>
  <c r="O45" i="305" s="1"/>
  <c r="P45" i="305"/>
  <c r="C45" i="305" l="1"/>
  <c r="B45" i="305"/>
  <c r="L46" i="305"/>
  <c r="N46" i="305"/>
  <c r="O46" i="305" s="1"/>
  <c r="P46" i="305"/>
  <c r="C46" i="305" l="1"/>
  <c r="B46" i="305"/>
  <c r="L47" i="305"/>
  <c r="O47" i="305"/>
  <c r="P47" i="305"/>
  <c r="C47" i="305" l="1"/>
  <c r="B47" i="305"/>
  <c r="L48" i="305"/>
  <c r="N48" i="305"/>
  <c r="O48" i="305" s="1"/>
  <c r="P48" i="305"/>
  <c r="C48" i="305" l="1"/>
  <c r="B48" i="305"/>
  <c r="L49" i="305"/>
  <c r="N49" i="305"/>
  <c r="O49" i="305" s="1"/>
  <c r="L50" i="305" l="1"/>
  <c r="N50" i="305"/>
  <c r="O50" i="305" s="1"/>
  <c r="P50" i="305"/>
  <c r="P49" i="305"/>
  <c r="B49" i="305" l="1"/>
  <c r="C49" i="305"/>
  <c r="C50" i="305"/>
  <c r="B50" i="305"/>
  <c r="L51" i="305"/>
  <c r="O51" i="305"/>
  <c r="P51" i="305"/>
  <c r="C51" i="305" l="1"/>
  <c r="B51" i="305"/>
  <c r="L52" i="305"/>
  <c r="N52" i="305"/>
  <c r="O52" i="305" s="1"/>
  <c r="P52" i="305"/>
  <c r="C52" i="305" l="1"/>
  <c r="B52" i="305"/>
  <c r="L53" i="305"/>
  <c r="N53" i="305"/>
  <c r="O53" i="305" s="1"/>
  <c r="P53" i="305"/>
  <c r="C53" i="305" l="1"/>
  <c r="B53" i="305"/>
  <c r="L54" i="305"/>
  <c r="N54" i="305"/>
  <c r="O54" i="305" s="1"/>
  <c r="P54" i="305"/>
  <c r="C54" i="305" l="1"/>
  <c r="B54" i="305"/>
  <c r="O5" i="305"/>
  <c r="N6" i="305"/>
  <c r="N8" i="305" s="1"/>
  <c r="L5" i="305"/>
  <c r="P5" i="305"/>
  <c r="C5" i="305" l="1"/>
  <c r="B5" i="305"/>
  <c r="N12" i="305"/>
  <c r="N14" i="305" s="1"/>
  <c r="N16" i="305" s="1"/>
  <c r="N18" i="305" s="1"/>
  <c r="N20" i="305" s="1"/>
  <c r="N21" i="305" s="1"/>
  <c r="N22" i="305" s="1"/>
  <c r="N9" i="305"/>
  <c r="N10" i="305" s="1"/>
  <c r="O6" i="305"/>
  <c r="O7" i="305" s="1"/>
  <c r="O8" i="305" s="1"/>
  <c r="O9" i="305" s="1"/>
  <c r="O10" i="305" s="1"/>
  <c r="O11" i="305" s="1"/>
  <c r="O12" i="305" s="1"/>
  <c r="O13" i="305" s="1"/>
  <c r="O14" i="305" s="1"/>
  <c r="O15" i="305" s="1"/>
  <c r="O16" i="305" s="1"/>
  <c r="O17" i="305" s="1"/>
  <c r="O18" i="305" s="1"/>
  <c r="O19" i="305" s="1"/>
  <c r="O20" i="305" s="1"/>
  <c r="O21" i="305" s="1"/>
  <c r="O22" i="305" s="1"/>
  <c r="O23" i="305" s="1"/>
  <c r="L6" i="305"/>
  <c r="P6" i="305"/>
  <c r="C6" i="305" l="1"/>
  <c r="B6" i="305"/>
  <c r="L7" i="305"/>
  <c r="P7" i="305"/>
  <c r="C7" i="305" l="1"/>
  <c r="B7" i="305"/>
  <c r="L8" i="305"/>
  <c r="P8" i="305"/>
  <c r="C8" i="305" l="1"/>
  <c r="B8" i="305"/>
  <c r="L9" i="305"/>
  <c r="P9" i="305"/>
  <c r="C9" i="305" l="1"/>
  <c r="B9" i="305"/>
  <c r="L10" i="305"/>
  <c r="P10" i="305"/>
  <c r="C10" i="305" l="1"/>
  <c r="B10" i="305"/>
  <c r="L11" i="305"/>
  <c r="P11" i="305"/>
  <c r="C11" i="305" l="1"/>
  <c r="B11" i="305"/>
  <c r="L12" i="305"/>
  <c r="P12" i="305"/>
  <c r="C12" i="305" l="1"/>
  <c r="B12" i="305"/>
  <c r="L13" i="305"/>
  <c r="P13" i="305"/>
  <c r="C13" i="305" l="1"/>
  <c r="B13" i="305"/>
  <c r="L14" i="305"/>
  <c r="P14" i="305"/>
  <c r="C14" i="305" l="1"/>
  <c r="B14" i="305"/>
  <c r="L15" i="305"/>
  <c r="P15" i="305"/>
  <c r="C15" i="305" l="1"/>
  <c r="B15" i="305"/>
  <c r="L16" i="305"/>
  <c r="P16" i="305"/>
  <c r="C16" i="305" l="1"/>
  <c r="B16" i="305"/>
  <c r="L17" i="305"/>
  <c r="P17" i="305"/>
  <c r="C17" i="305" l="1"/>
  <c r="B17" i="305"/>
  <c r="L18" i="305"/>
  <c r="P18" i="305"/>
  <c r="C18" i="305" l="1"/>
  <c r="B18" i="305"/>
  <c r="L19" i="305"/>
  <c r="P19" i="305"/>
  <c r="C19" i="305" l="1"/>
  <c r="B19" i="305"/>
  <c r="L20" i="305"/>
  <c r="P20" i="305"/>
  <c r="C20" i="305" l="1"/>
  <c r="B20" i="305"/>
  <c r="L21" i="305"/>
  <c r="P21" i="305"/>
  <c r="C21" i="305" l="1"/>
  <c r="B21" i="305"/>
  <c r="L22" i="305"/>
  <c r="P22" i="305"/>
  <c r="C22" i="305" l="1"/>
  <c r="B22" i="305"/>
  <c r="L23" i="305"/>
  <c r="N24" i="305"/>
  <c r="O24" i="305" s="1"/>
  <c r="L24" i="305"/>
  <c r="L25" i="305"/>
  <c r="L26" i="305"/>
  <c r="P23" i="305"/>
  <c r="P24" i="305"/>
  <c r="C23" i="305" l="1"/>
  <c r="C24" i="305"/>
  <c r="B23" i="305"/>
  <c r="B24" i="305"/>
  <c r="N25" i="305"/>
  <c r="N26" i="305" s="1"/>
  <c r="O25" i="305" l="1"/>
  <c r="O26" i="305" s="1"/>
  <c r="P25" i="305"/>
  <c r="P26" i="305"/>
  <c r="B25" i="305" l="1"/>
  <c r="C25" i="305"/>
  <c r="C26" i="305"/>
  <c r="B26" i="305"/>
</calcChain>
</file>

<file path=xl/sharedStrings.xml><?xml version="1.0" encoding="utf-8"?>
<sst xmlns="http://schemas.openxmlformats.org/spreadsheetml/2006/main" count="11712" uniqueCount="907">
  <si>
    <t>GUZTIRA/TOTAL</t>
  </si>
  <si>
    <t>GUZTIRA/ TOTAL</t>
  </si>
  <si>
    <t>Gau batean / Una noche</t>
  </si>
  <si>
    <t>2 - 3 gau / Entre 2 y 3 noches</t>
  </si>
  <si>
    <t>4 - 7 gau / Entre 4 y 7 noches</t>
  </si>
  <si>
    <t>8 -15 gau / Entre 8 y 15 noches</t>
  </si>
  <si>
    <t>ÍNDICE</t>
  </si>
  <si>
    <t>Página</t>
  </si>
  <si>
    <t>T10</t>
  </si>
  <si>
    <t>T13</t>
  </si>
  <si>
    <t>T14</t>
  </si>
  <si>
    <t>T17</t>
  </si>
  <si>
    <t>T24</t>
  </si>
  <si>
    <t>T26</t>
  </si>
  <si>
    <t>T28</t>
  </si>
  <si>
    <t>T32</t>
  </si>
  <si>
    <t>T34</t>
  </si>
  <si>
    <t>T36</t>
  </si>
  <si>
    <t>16 - 30 gau / Entre 16 y 30 noches</t>
  </si>
  <si>
    <t>30 gau baino gehiago / Más de 30 noches</t>
  </si>
  <si>
    <t>Tipo Viajero</t>
  </si>
  <si>
    <t>Vía acceso</t>
  </si>
  <si>
    <t>Residencia</t>
  </si>
  <si>
    <t>Motivo</t>
  </si>
  <si>
    <t>TABULACIÓN Visitantes</t>
  </si>
  <si>
    <t>T1</t>
  </si>
  <si>
    <t>T2</t>
  </si>
  <si>
    <t>T3</t>
  </si>
  <si>
    <t>T4</t>
  </si>
  <si>
    <t>T5</t>
  </si>
  <si>
    <t>T8</t>
  </si>
  <si>
    <t>T9</t>
  </si>
  <si>
    <t>TABULACIÓN Turistas</t>
  </si>
  <si>
    <t>Duración</t>
  </si>
  <si>
    <t>Alojamiento</t>
  </si>
  <si>
    <t>Organización</t>
  </si>
  <si>
    <t>Mes</t>
  </si>
  <si>
    <t>Serie anual</t>
  </si>
  <si>
    <t>Resi</t>
  </si>
  <si>
    <t>Aloja</t>
  </si>
  <si>
    <t>Paquete</t>
  </si>
  <si>
    <t>T22</t>
  </si>
  <si>
    <t>T23</t>
  </si>
  <si>
    <t>T25</t>
  </si>
  <si>
    <t>Urtarrila / Enero</t>
  </si>
  <si>
    <t>Otsaila / Febrero</t>
  </si>
  <si>
    <t>Martxoa / Marzo</t>
  </si>
  <si>
    <t>Apirila / Abril</t>
  </si>
  <si>
    <t>Maiatza / Mayo</t>
  </si>
  <si>
    <t>Ekaina / Junio</t>
  </si>
  <si>
    <t>Uztaila / Julio</t>
  </si>
  <si>
    <t>Abuztua / Agosto</t>
  </si>
  <si>
    <t>Iraila / Septiembre</t>
  </si>
  <si>
    <t>Urria / Octubre</t>
  </si>
  <si>
    <t>Azaroa / Noviembre</t>
  </si>
  <si>
    <t>Abendua / Diciembre</t>
  </si>
  <si>
    <t>T27</t>
  </si>
  <si>
    <t>T31</t>
  </si>
  <si>
    <t>T33</t>
  </si>
  <si>
    <t>T35</t>
  </si>
  <si>
    <t>T39</t>
  </si>
  <si>
    <t>T40</t>
  </si>
  <si>
    <t>T41</t>
  </si>
  <si>
    <t>T42</t>
  </si>
  <si>
    <t>T43</t>
  </si>
  <si>
    <t>T46</t>
  </si>
  <si>
    <t>T47</t>
  </si>
  <si>
    <t>T48</t>
  </si>
  <si>
    <t>T49</t>
  </si>
  <si>
    <t>T52</t>
  </si>
  <si>
    <t>T53</t>
  </si>
  <si>
    <t>T54</t>
  </si>
  <si>
    <t>T57</t>
  </si>
  <si>
    <t>T58</t>
  </si>
  <si>
    <t>T61</t>
  </si>
  <si>
    <t>T66</t>
  </si>
  <si>
    <t>T67</t>
  </si>
  <si>
    <t>T68</t>
  </si>
  <si>
    <t>T69</t>
  </si>
  <si>
    <t>T73</t>
  </si>
  <si>
    <t>T74</t>
  </si>
  <si>
    <t>T75</t>
  </si>
  <si>
    <t>TABULACIÓN Excursionistas</t>
  </si>
  <si>
    <t>T79</t>
  </si>
  <si>
    <t>T80</t>
  </si>
  <si>
    <t>T84</t>
  </si>
  <si>
    <t>T101</t>
  </si>
  <si>
    <t>T102</t>
  </si>
  <si>
    <t>T103</t>
  </si>
  <si>
    <t>T104</t>
  </si>
  <si>
    <t>T108</t>
  </si>
  <si>
    <t>T109</t>
  </si>
  <si>
    <t>TABULACIÓN GASTO-Visitantes (GT, GMD y GMP)</t>
  </si>
  <si>
    <t>T132</t>
  </si>
  <si>
    <t>T133</t>
  </si>
  <si>
    <t>T134</t>
  </si>
  <si>
    <t>T135</t>
  </si>
  <si>
    <t>T136</t>
  </si>
  <si>
    <t>T137</t>
  </si>
  <si>
    <t>T138</t>
  </si>
  <si>
    <t>T141</t>
  </si>
  <si>
    <t>T142</t>
  </si>
  <si>
    <t>T143</t>
  </si>
  <si>
    <t>T144</t>
  </si>
  <si>
    <t>T145</t>
  </si>
  <si>
    <t>TABULACIÓN GASTO-Turistas (GT, GMD y GMP)</t>
  </si>
  <si>
    <t>T146</t>
  </si>
  <si>
    <t>T149</t>
  </si>
  <si>
    <t>T150</t>
  </si>
  <si>
    <t>T151</t>
  </si>
  <si>
    <t>T152</t>
  </si>
  <si>
    <t>T153</t>
  </si>
  <si>
    <t>T156</t>
  </si>
  <si>
    <t>T157</t>
  </si>
  <si>
    <t>T158</t>
  </si>
  <si>
    <t>T159</t>
  </si>
  <si>
    <t>T162</t>
  </si>
  <si>
    <t>T163</t>
  </si>
  <si>
    <t>T164</t>
  </si>
  <si>
    <t>T167</t>
  </si>
  <si>
    <t>T168</t>
  </si>
  <si>
    <t>T171</t>
  </si>
  <si>
    <t>T184</t>
  </si>
  <si>
    <t>T185</t>
  </si>
  <si>
    <t>T186</t>
  </si>
  <si>
    <t>T191</t>
  </si>
  <si>
    <t>T192</t>
  </si>
  <si>
    <t>T197</t>
  </si>
  <si>
    <t>T211</t>
  </si>
  <si>
    <t>T212</t>
  </si>
  <si>
    <t>T213</t>
  </si>
  <si>
    <t>T214</t>
  </si>
  <si>
    <t>T215</t>
  </si>
  <si>
    <t>T216</t>
  </si>
  <si>
    <t>T217</t>
  </si>
  <si>
    <t>T220</t>
  </si>
  <si>
    <t>T221</t>
  </si>
  <si>
    <t>T222</t>
  </si>
  <si>
    <t>T223</t>
  </si>
  <si>
    <t>T224</t>
  </si>
  <si>
    <t>T225</t>
  </si>
  <si>
    <t>T228</t>
  </si>
  <si>
    <t>T229</t>
  </si>
  <si>
    <t>T230</t>
  </si>
  <si>
    <t>T231</t>
  </si>
  <si>
    <t>T232</t>
  </si>
  <si>
    <t>T235</t>
  </si>
  <si>
    <t>T236</t>
  </si>
  <si>
    <t>T237</t>
  </si>
  <si>
    <t>T238</t>
  </si>
  <si>
    <t>T241</t>
  </si>
  <si>
    <t>T242</t>
  </si>
  <si>
    <t>T243</t>
  </si>
  <si>
    <t>T246</t>
  </si>
  <si>
    <t>T247</t>
  </si>
  <si>
    <t>TABULACIÓN ESTANCIA MEDIA-Turistas</t>
  </si>
  <si>
    <t>T250</t>
  </si>
  <si>
    <t>T113</t>
  </si>
  <si>
    <t>TABULACIÓN GASTO-Excursionistas (GT y GMP)</t>
  </si>
  <si>
    <t>Sexo</t>
  </si>
  <si>
    <t>Visi</t>
  </si>
  <si>
    <t>TipoViaj y Vía</t>
  </si>
  <si>
    <t>Prov</t>
  </si>
  <si>
    <t>Destino</t>
  </si>
  <si>
    <t>Vía</t>
  </si>
  <si>
    <t>Tur</t>
  </si>
  <si>
    <t>Exc</t>
  </si>
  <si>
    <t>Frecu</t>
  </si>
  <si>
    <t>DistriGastoVisi</t>
  </si>
  <si>
    <t>Serie</t>
  </si>
  <si>
    <t>TipoViaj</t>
  </si>
  <si>
    <t>GastoVisi</t>
  </si>
  <si>
    <t>DistriGastoTur</t>
  </si>
  <si>
    <t>GastoTur</t>
  </si>
  <si>
    <t>DistriGastoExc</t>
  </si>
  <si>
    <t>GastoExc</t>
  </si>
  <si>
    <t>EMTur</t>
  </si>
  <si>
    <t>Serie Anual</t>
  </si>
  <si>
    <t>SerieAnual</t>
  </si>
  <si>
    <t>PLAN DE TABULACIÓN</t>
  </si>
  <si>
    <t>TOTAL</t>
  </si>
  <si>
    <t>Enero</t>
  </si>
  <si>
    <t>Febrero</t>
  </si>
  <si>
    <t>Marzo</t>
  </si>
  <si>
    <t>Abril</t>
  </si>
  <si>
    <t>Mayo</t>
  </si>
  <si>
    <t>Junio</t>
  </si>
  <si>
    <t>Julio</t>
  </si>
  <si>
    <t>Agosto</t>
  </si>
  <si>
    <t>Septiembre</t>
  </si>
  <si>
    <t>Octubre</t>
  </si>
  <si>
    <t>Noviembre</t>
  </si>
  <si>
    <t>Diciembre</t>
  </si>
  <si>
    <t>Turistas</t>
  </si>
  <si>
    <t xml:space="preserve">Excursionistas </t>
  </si>
  <si>
    <t>Carretera</t>
  </si>
  <si>
    <t>Aeropuerto</t>
  </si>
  <si>
    <t>Barco</t>
  </si>
  <si>
    <t>Tren</t>
  </si>
  <si>
    <t>Francia</t>
  </si>
  <si>
    <t>Reino Unido</t>
  </si>
  <si>
    <t>Alemania</t>
  </si>
  <si>
    <t>Italia</t>
  </si>
  <si>
    <t>Portugal</t>
  </si>
  <si>
    <t>Bélgica</t>
  </si>
  <si>
    <t>Holanda</t>
  </si>
  <si>
    <t>Resto de Europa</t>
  </si>
  <si>
    <t>Estados Unidos</t>
  </si>
  <si>
    <t>Resto de América</t>
  </si>
  <si>
    <t>Otros países</t>
  </si>
  <si>
    <t>Ocio</t>
  </si>
  <si>
    <t>Trabajo</t>
  </si>
  <si>
    <t>Otros</t>
  </si>
  <si>
    <t>Una noche</t>
  </si>
  <si>
    <t>Entre 2 y 3 noches</t>
  </si>
  <si>
    <t>Entre 4 y 7 noches</t>
  </si>
  <si>
    <t>Entre 8 y 15 noches</t>
  </si>
  <si>
    <t>Entre 16 y 30 noches</t>
  </si>
  <si>
    <t>Más de 30 noches</t>
  </si>
  <si>
    <t>Hoteles o similares</t>
  </si>
  <si>
    <t>Resto de mercado</t>
  </si>
  <si>
    <t>No de mercado</t>
  </si>
  <si>
    <t>Sin paquete turístico</t>
  </si>
  <si>
    <t>Con paquete turístico</t>
  </si>
  <si>
    <t>ns: no significativo</t>
  </si>
  <si>
    <t>ns</t>
  </si>
  <si>
    <t>nd</t>
  </si>
  <si>
    <t>nd: no disponible</t>
  </si>
  <si>
    <t>ENTRADAS DE VISITANTES PROCEDENTES DEL EXTRANJERO CON DESTINO EN LA C.A. DE EUSKADI</t>
  </si>
  <si>
    <t>T013.- Entradas de visitantes procedentes del extranjero con destino en la C.A. de Euskadi, por país de residencia según vía de acceso. 2017. (V. Absolutos)</t>
  </si>
  <si>
    <t>T013H.- Entradas de visitantes procedentes del extranjero con destino en la C.A. de Euskadi, por país de residencia según vía de acceso. 2017. (% Horizontal)</t>
  </si>
  <si>
    <t>T013V.- Entradas de visitantes procedentes del extranjero con destino en la C.A. de Euskadi, por país de residencia según vía de acceso. 2017. (% Vertical)</t>
  </si>
  <si>
    <t>V013.- Variación interanual de las entradas de visitantes procedentes del extranjero con destino en la C.A. de Euskadi, por país de residencia según vía de acceso. 2017. (% Variación)</t>
  </si>
  <si>
    <t>T009.- Entradas de visitantes procedentes del extranjero con destino en la C.A. de Euskadi, por país de residencia según mes. 2017. (V. Absolutos)</t>
  </si>
  <si>
    <t>T009H.- Entradas de visitantes procedentes del extranjero con destino en la C.A. de Euskadi, por país de residencia según mes. 2017. (% Horizontal)</t>
  </si>
  <si>
    <t>T009V.- Entradas de visitantes procedentes del extranjero con destino en la C.A. de Euskadi, por país de residencia según mes. 2017. (% Vertical)</t>
  </si>
  <si>
    <t>V009.- Variación interanual de las entradas de visitantes procedentes del extranjero con destino en la C.A. de Euskadi, por país de residencia según mes. 2017. (% Variación)</t>
  </si>
  <si>
    <t>T008.- Entradas de visitantes procedentes del extranjero con destino en la C.A. de Euskadi, por vía de acceso según mes. 2017. (V. Absolutos)</t>
  </si>
  <si>
    <t>T008H.- Entradas de visitantes procedentes del extranjero con destino en la C.A. de Euskadi, por vía de acceso según mes. 2017. (% Horizontal)</t>
  </si>
  <si>
    <t>T008V.- Entradas de visitantes procedentes del extranjero con destino en la C.A. de Euskadi, por vía de acceso según mes. 2017. (% Vertical)</t>
  </si>
  <si>
    <t>V008.- Variación interanual de las entradas de visitantes procedentes del extranjero con destino en la C.A. de Euskadi, por vía de acceso según mes. 2017. (% Variación)</t>
  </si>
  <si>
    <t>ENTRADAS DE TURISTAS PROCEDENTES DEL EXTRANJERO CON DESTINO EN LA C.A. DE EUSKADI</t>
  </si>
  <si>
    <t>T061.- Entradas de turistas procedentes del extranjero con destino en la C.A. de Euskadi, por la forma de organización del viaje según alojamiento utilizado. 2017. (V. Absolutos)</t>
  </si>
  <si>
    <t>T061H.- Entradas de turistas procedentes del extranjero con destino en la C.A. de Euskadi, por la forma de organización del viaje según alojamiento utilizado. 2017. (% Horizontal)</t>
  </si>
  <si>
    <t>T061V.- Entradas de turistas procedentes del extranjero con destino en la C.A. de Euskadi, por la forma de organización del viaje según alojamiento utilizado. 2017. (% Vertical)</t>
  </si>
  <si>
    <t>V061.- Variación interanual de las entradas de turistas procedentes del extranjero con destino en la C.A. de Euskadi, por la forma de organización del viaje según alojamiento utilizado. 2017. (% Variación)</t>
  </si>
  <si>
    <t>T058.- Entradas de turistas procedentes del extranjero con destino en la C.A. de Euskadi, por la forma de organización del viaje según duración de la estancia. 2017. (V. Absolutos)</t>
  </si>
  <si>
    <t>T058H.- Entradas de turistas procedentes del extranjero con destino en la C.A. de Euskadi, por la forma de organización del viaje según duración de la estancia. 2017. (% Horizontal)</t>
  </si>
  <si>
    <t>T058V.- Entradas de turistas procedentes del extranjero con destino en la C.A. de Euskadi, por la forma de organización del viaje según duración de la estancia. 2017. (% Vertical)</t>
  </si>
  <si>
    <t>V058.- Variación interanual de las entradas de turistas procedentes del extranjero con destino en la C.A. de Euskadi, por la forma de organización del viaje según duración de la estancia. 2017. (% Variación)</t>
  </si>
  <si>
    <t>T057.- Entradas de turistas procedentes del extranjero con destino en la C.A. de Euskadi, por alojamiento utilizado según duración de la estancia. 2017. (V. Absolutos)</t>
  </si>
  <si>
    <t>T057H.- Entradas de turistas procedentes del extranjero con destino en la C.A. de Euskadi, por alojamiento utilizado según duración de la estancia. 2017. (% Horizontal)</t>
  </si>
  <si>
    <t>T057V.- Entradas de turistas procedentes del extranjero con destino en la C.A. de Euskadi, por alojamiento utilizado según duración de la estancia. 2017. (% Vertical)</t>
  </si>
  <si>
    <t>V057.- Variación interanual de las entradas de turistas procedentes del extranjero con destino en la C.A. de Euskadi, por alojamiento utilizado según duración de la estancia. 2017. (% Variación)</t>
  </si>
  <si>
    <t>T054.- Entradas de turistas procedentes del extranjero con destino en la C.A. de Euskadi, por la forma de organización del viaje según motivo de la visita. 2017. (V. Absolutos)</t>
  </si>
  <si>
    <t>T054H.- Entradas de turistas procedentes del extranjero con destino en la C.A. de Euskadi, por la forma de organización del viaje según motivo de la visita. 2017. (% Horizontal)</t>
  </si>
  <si>
    <t>T054V.- Entradas de turistas procedentes del extranjero con destino en la C.A. de Euskadi, por la forma de organización del viaje según motivo de la visita. 2017. (% Vertical)</t>
  </si>
  <si>
    <t>V054.- Variación interanual de las entradas de turistas procedentes del extranjero con destino en la C.A. de Euskadi, por la forma de organización del viaje según motivo de la visita. 2017. (% Variación)</t>
  </si>
  <si>
    <t>T053.- Entradas de turistas procedentes del extranjero con destino en la C.A. de Euskadi, por alojamiento utilizado según motivo de la visita. 2017. (V. Absolutos)</t>
  </si>
  <si>
    <t>T053H.- Entradas de turistas procedentes del extranjero con destino en la C.A. de Euskadi, por alojamiento utilizado según motivo de la visita. 2017. (% Horizontal)</t>
  </si>
  <si>
    <t>T053V.- Entradas de turistas procedentes del extranjero con destino en la C.A. de Euskadi, por alojamiento utilizado según motivo de la visita. 2017. (% Vertical)</t>
  </si>
  <si>
    <t>V053.- Variación interanual de las entradas de turistas procedentes del extranjero con destino en la C.A. de Euskadi, por alojamiento utilizado según motivo de la visita. 2017. (% Variación)</t>
  </si>
  <si>
    <t>T052.- Entradas de turistas procedentes del extranjero con destino en la C.A. de Euskadi, por duración de la estancia según motivo de la visita. 2017. (V. Absolutos)</t>
  </si>
  <si>
    <t>T052H.- Entradas de turistas procedentes del extranjero con destino en la C.A. de Euskadi, por duración de la estancia según motivo de la visita. 2017. (% Horizontal)</t>
  </si>
  <si>
    <t>T052V.- Entradas de turistas procedentes del extranjero con destino en la C.A. de Euskadi, por duración de la estancia según motivo de la visita. 2017. (% Vertical)</t>
  </si>
  <si>
    <t>V052.- Variación interanual de las entradas de turistas procedentes del extranjero con destino en la C.A. de Euskadi, por duración de la estancia según motivo de la visita. 2017. (% Variación)</t>
  </si>
  <si>
    <t>T049.- Entradas de turistas procedentes del extranjero con destino en la C.A. de Euskadi, por la forma de organización del viaje según país de residencia. 2017. (V. Absolutos)</t>
  </si>
  <si>
    <t>T049H.- Entradas de turistas procedentes del extranjero con destino en la C.A. de Euskadi, por la forma de organización del viaje según país de residencia. 2017. (% Horizontal)</t>
  </si>
  <si>
    <t>T049V.- Entradas de turistas procedentes del extranjero con destino en la C.A. de Euskadi, por la forma de organización del viaje según país de residencia. 2017. (% Vertical)</t>
  </si>
  <si>
    <t>V049.- Variación interanual de las entradas de turistas procedentes del extranjero con destino en la C.A. de Euskadi, por la forma de organización del viaje según país de residencia. 2017. (% Variación)</t>
  </si>
  <si>
    <t>T048.- Entradas de turistas procedentes del extranjero con destino en la C.A. de Euskadi, por alojamiento utilizado según país de residencia. 2017. (V. Absolutos)</t>
  </si>
  <si>
    <t>T048H.- Entradas de turistas procedentes del extranjero con destino en la C.A. de Euskadi, por alojamiento utilizado según país de residencia. 2017. (% Horizontal)</t>
  </si>
  <si>
    <t>T048V.- Entradas de turistas procedentes del extranjero con destino en la C.A. de Euskadi, por alojamiento utilizado según país de residencia. 2017. (% Vertical)</t>
  </si>
  <si>
    <t>V048.- Variación interanual de las entradas de turistas procedentes del extranjero con destino en la C.A. de Euskadi, por alojamiento utilizado según país de residencia. 2017. (% Variación)</t>
  </si>
  <si>
    <t>T047.- Entradas de turistas procedentes del extranjero con destino en la C.A. de Euskadi, por duración de la estancia según país de residencia. 2017. (V. Absolutos)</t>
  </si>
  <si>
    <t>T047H.- Entradas de turistas procedentes del extranjero con destino en la C.A. de Euskadi, por duración de la estancia según país de residencia. 2017. (% Horizontal)</t>
  </si>
  <si>
    <t>T047V.- Entradas de turistas procedentes del extranjero con destino en la C.A. de Euskadi, por duración de la estancia según país de residencia. 2017. (% Vertical)</t>
  </si>
  <si>
    <t>V047.- Variación interanual de las entradas de turistas procedentes del extranjero con destino en la C.A. de Euskadi, por duración de la estancia según país de residencia. 2017. (% Variación)</t>
  </si>
  <si>
    <t>T046.- Entradas de turistas procedentes del extranjero con destino en la C.A. de Euskadi, por motivo de la visita según país de residencia. 2017. (V. Absolutos)</t>
  </si>
  <si>
    <t>T046H.- Entradas de turistas procedentes del extranjero con destino en la C.A. de Euskadi, por motivo de la visita según país de residencia. 2017. (% Horizontal)</t>
  </si>
  <si>
    <t>T046V.- Entradas de turistas procedentes del extranjero con destino en la C.A. de Euskadi, por motivo de la visita según país de residencia. 2017. (% Vertical)</t>
  </si>
  <si>
    <t>V046.- Variación interanual de las entradas de turistas procedentes del extranjero con destino en la C.A. de Euskadi, por motivo de la visita según país de residencia. 2017. (% Variación)</t>
  </si>
  <si>
    <t>T043.- Entradas de turistas procedentes del extranjero con destino en la C.A. de Euskadi, por la forma de organización del viaje según vía de acceso. 2017. (V. Absolutos)</t>
  </si>
  <si>
    <t>T043H.- Entradas de turistas procedentes del extranjero con destino en la C.A. de Euskadi, por la forma de organización del viaje según vía de acceso. 2017. (% Horizontal)</t>
  </si>
  <si>
    <t>T043V.- Entradas de turistas procedentes del extranjero con destino en la C.A. de Euskadi, por la forma de organización del viaje según vía de acceso. 2017. (% Vertical)</t>
  </si>
  <si>
    <t>V043.- Variación interanual de las entradas de turistas procedentes del extranjero con destino en la C.A. de Euskadi, por la forma de organización del viaje según vía de acceso. 2017. (% Variación)</t>
  </si>
  <si>
    <t>T042.- Entradas de turistas procedentes del extranjero con destino en la C.A. de Euskadi, por alojamiento utilizado según vía de acceso. 2017. (V. Absolutos)</t>
  </si>
  <si>
    <t>T042H.- Entradas de turistas procedentes del extranjero con destino en la C.A. de Euskadi, por alojamiento utilizado según vía de acceso. 2017. (% Horizontal)</t>
  </si>
  <si>
    <t>T042V.- Entradas de turistas procedentes del extranjero con destino en la C.A. de Euskadi, por alojamiento utilizado según vía de acceso. 2017. (% Vertical)</t>
  </si>
  <si>
    <t>V042.- Variación interanual de las entradas de turistas procedentes del extranjero con destino en la C.A. de Euskadi, por alojamiento utilizado según vía de acceso. 2017. (% Variación)</t>
  </si>
  <si>
    <t>T041.- Entradas de turistas procedentes del extranjero con destino en la C.A. de Euskadi, por duración de la estancia según vía de acceso. 2017. (V. Absolutos)</t>
  </si>
  <si>
    <t>T041H.- Entradas de turistas procedentes del extranjero con destino en la C.A. de Euskadi, por duración de la estancia según vía de acceso. 2017. (% Horizontal)</t>
  </si>
  <si>
    <t>T041V.- Entradas de turistas procedentes del extranjero con destino en la C.A. de Euskadi, por duración de la estancia según vía de acceso. 2017. (% Vertical)</t>
  </si>
  <si>
    <t>V041.- Variación interanual de las entradas de turistas procedentes del extranjero con destino en la C.A. de Euskadi, por duración de la estancia según vía de acceso. 2017. (% Variación)</t>
  </si>
  <si>
    <t>T040.- Entradas de turistas procedentes del extranjero con destino en la C.A. de Euskadi, por motivo de la visita según vía de acceso. 2017. (V. Absolutos)</t>
  </si>
  <si>
    <t>T040H.- Entradas de turistas procedentes del extranjero con destino en la C.A. de Euskadi, por motivo de la visita según vía de acceso. 2017. (% Horizontal)</t>
  </si>
  <si>
    <t>T040V.- Entradas de turistas procedentes del extranjero con destino en la C.A. de Euskadi, por motivo de la visita según vía de acceso. 2017. (% Vertical)</t>
  </si>
  <si>
    <t>V040.- Variación interanual de las entradas de turistas procedentes del extranjero con destino en la C.A. de Euskadi, por motivo de la visita según vía de acceso. 2017. (% Variación)</t>
  </si>
  <si>
    <t>T039.- Entradas de turistas procedentes del extranjero con destino en la C.A. de Euskadi, por país de residencia según vía de acceso. 2017. (V. Absolutos)</t>
  </si>
  <si>
    <t>T039H.- Entradas de turistas procedentes del extranjero con destino en la C.A. de Euskadi, por país de residencia según vía de acceso. 2017. (% Horizontal)</t>
  </si>
  <si>
    <t>T039V.- Entradas de turistas procedentes del extranjero con destino en la C.A. de Euskadi, por país de residencia según vía de acceso. 2017. (% Vertical)</t>
  </si>
  <si>
    <t>V039.- Variación interanual de las entradas de turistas procedentes del extranjero con destino en la C.A. de Euskadi, por país de residencia según vía de acceso. 2017. (% Variación)</t>
  </si>
  <si>
    <t>T036.- Entradas de turistas procedentes del extranjero con destino en la C.A. de Euskadi, por la forma de organización del viaje según mes. 2017. (V. Absolutos)</t>
  </si>
  <si>
    <t>T036H.- Entradas de turistas procedentes del extranjero con destino en la C.A. de Euskadi, por la forma de organización del viaje según mes. 2017. (% Horizontal)</t>
  </si>
  <si>
    <t>T036V.- Entradas de turistas procedentes del extranjero con destino en la C.A. de Euskadi, por la forma de organización del viaje según mes. 2017. (% Vertical)</t>
  </si>
  <si>
    <t>V036.- Variación interanual de las entradas de turistas procedentes del extranjero con destino en la C.A. de Euskadi, por la forma de organización del viaje según mes. 2017. (% Variación)</t>
  </si>
  <si>
    <t>T035.- Entradas de turistas procedentes del extranjero con destino en la C.A. de Euskadi, por alojamiento utilizado según mes. 2017. (V. Absolutos)</t>
  </si>
  <si>
    <t>T035H.- Entradas de turistas procedentes del extranjero con destino en la C.A. de Euskadi, por alojamiento utilizado según mes. 2017. (% Horizontal)</t>
  </si>
  <si>
    <t>T035V.- Entradas de turistas procedentes del extranjero con destino en la C.A. de Euskadi, por alojamiento utilizado según mes. 2017. (% Vertical)</t>
  </si>
  <si>
    <t>V035.- Variación interanual de las entradas de turistas procedentes del extranjero con destino en la C.A. de Euskadi, por alojamiento utilizado según mes. 2017. (% Variación)</t>
  </si>
  <si>
    <t>T034.- Entradas de turistas procedentes del extranjero con destino en la C.A. de Euskadi, por duración de la estancia según mes. 2017. (V. Absolutos)</t>
  </si>
  <si>
    <t>T034H.- Entradas de turistas procedentes del extranjero con destino en la C.A. de Euskadi, por duración de la estancia según mes. 2017. (% Horizontal)</t>
  </si>
  <si>
    <t>T034V.- Entradas de turistas procedentes del extranjero con destino en la C.A. de Euskadi, por duración de la estancia según mes. 2017. (% Vertical)</t>
  </si>
  <si>
    <t>V034.- Variación interanual de las entradas de turistas procedentes del extranjero con destino en la C.A. de Euskadi, por duración de la estancia según mes. 2017. (% Variación)</t>
  </si>
  <si>
    <t>T033.- Entradas de turistas procedentes del extranjero con destino en la C.A. de Euskadi, por motivo de la visita según mes. 2017. (V. Absolutos)</t>
  </si>
  <si>
    <t>T033H.- Entradas de turistas procedentes del extranjero con destino en la C.A. de Euskadi, por motivo de la visita según mes. 2017. (% Horizontal)</t>
  </si>
  <si>
    <t>T033V.- Entradas de turistas procedentes del extranjero con destino en la C.A. de Euskadi, por motivo de la visita según mes. 2017. (% Vertical)</t>
  </si>
  <si>
    <t>V033.- Variación interanual de las entradas de turistas procedentes del extranjero con destino en la C.A. de Euskadi, por motivo de la visita según mes. 2017. (% Variación)</t>
  </si>
  <si>
    <t>T032.- Entradas de turistas procedentes del extranjero con destino en la C.A. de Euskadi, por país de residencia según mes. 2017. (V. Absolutos)</t>
  </si>
  <si>
    <t>T032H.- Entradas de turistas procedentes del extranjero con destino en la C.A. de Euskadi, por país de residencia según mes. 2017. (% Horizontal)</t>
  </si>
  <si>
    <t>T032V.- Entradas de turistas procedentes del extranjero con destino en la C.A. de Euskadi, por país de residencia según mes. 2017. (% Vertical)</t>
  </si>
  <si>
    <t>V032.- Variación interanual de las entradas de turistas procedentes del extranjero con destino en la C.A. de Euskadi, por país de residencia según mes. 2017. (% Variación)</t>
  </si>
  <si>
    <t>T031.- Entradas de turistas procedentes del extranjero con destino en la C.A. de Euskadi, por vía de acceso según mes. 2017. (V. Absolutos)</t>
  </si>
  <si>
    <t>T031H.- Entradas de turistas procedentes del extranjero con destino en la C.A. de Euskadi, por vía de acceso según mes. 2017. (% Horizontal)</t>
  </si>
  <si>
    <t>T031V.- Entradas de turistas procedentes del extranjero con destino en la C.A. de Euskadi, por vía de acceso según mes. 2017. (% Vertical)</t>
  </si>
  <si>
    <t>V031.- Variación interanual de las entradas de turistas procedentes del extranjero con destino en la C.A. de Euskadi, por vía de acceso según mes. 2017. (% Variación)</t>
  </si>
  <si>
    <t>ENTRADAS DE EXCURSIONISTAS PROCEDENTES DEL EXTRANJERO CON DESTINO EN LA C.A. DE EUSKADI</t>
  </si>
  <si>
    <t>T079.- Entradas de excursionistas procedentes del extranjero con destino en la C.A. de Euskadi, por país de residencia según vía de acceso. 2017. (V. Absolutos)</t>
  </si>
  <si>
    <t>T079H.- Entradas de excursionistas procedentes del extranjero con destino en la C.A. de Euskadi, por país de residencia según vía de acceso. 2017. (% Horizontal)</t>
  </si>
  <si>
    <t>T079V.- Entradas de excursionistas procedentes del extranjero con destino en la C.A. de Euskadi, por país de residencia según vía de acceso. 2017. (% Vertical)</t>
  </si>
  <si>
    <t>V079.- Variación interanual de las entradas de excursionistas procedentes del extranjero con destino en la C.A. de Euskadi, por país de residencia según vía de acceso. 2017. (% Variación)</t>
  </si>
  <si>
    <t>T074.- Entradas de excursionistas procedentes del extranjero con destino en la C.A. de Euskadi, por país de residencia según mes. 2017. (V. Absolutos)</t>
  </si>
  <si>
    <t>T074H.- Entradas de excursionistas procedentes del extranjero con destino en la C.A. de Euskadi, por país de residencia según mes. 2017. (% Horizontal)</t>
  </si>
  <si>
    <t>T074V.- Entradas de excursionistas procedentes del extranjero con destino en la C.A. de Euskadi, por país de residencia según mes. 2017. (% Vertical)</t>
  </si>
  <si>
    <t>V074.- Variación interanual de las entradas de excursionistas procedentes del extranjero con destino en la C.A. de Euskadi, por país de residencia según mes. 2017. (% Variación)</t>
  </si>
  <si>
    <t>T073.- Entradas de excursionistas procedentes del extranjero con destino en la C.A. de Euskadi, por vía de acceso según mes. 2017. (V. Absolutos)</t>
  </si>
  <si>
    <t>T073H.- Entradas de excursionistas procedentes del extranjero con destino en la C.A. de Euskadi, por vía de acceso según mes. 2017. (% Horizontal)</t>
  </si>
  <si>
    <t>T073V.- Entradas de excursionistas procedentes del extranjero con destino en la C.A. de Euskadi, por vía de acceso según mes. 2017. (% Vertical)</t>
  </si>
  <si>
    <t>V073.- Variación interanual de las entradas de excursionistas procedentes del extranjero con destino en la C.A. de Euskadi, por vía de acceso según mes. 2017. (% Variación)</t>
  </si>
  <si>
    <t>GASTOS DE VISITANTES PROCEDENTES DEL EXTRANJERO CON DESTINO EN LA C.A. DE EUSKADI</t>
  </si>
  <si>
    <t>T113GT.- Gasto total de visitantes procedentes del extranjero con destino en la C.A. de Euskadi, por país de residencia según vía de acceso. 2017. (V. Absolutos)</t>
  </si>
  <si>
    <t>T113H.- Gasto total de visitantes procedentes del extranjero con destino en la C.A. de Euskadi, por país de residencia según vía de acceso. 2017. (% Horizontal)</t>
  </si>
  <si>
    <t>T113V.- Gasto total de visitantes procedentes del extranjero con destino en la C.A. de Euskadi, por país de residencia según vía de acceso. 2017. (% Vertical)</t>
  </si>
  <si>
    <t>V113GT.- Variación interanual del gasto total de visitantes procedentes del extranjero con destino en la C.A. de Euskadi, por país de residencia según vía de acceso. 2017. (% Variación)</t>
  </si>
  <si>
    <t>T113GMD.- Gasto medio diario de visitantes procedentes del extranjero con destino en la C.A. de Euskadi, por país de residencia según vía de acceso. 2017. (V. Absolutos)</t>
  </si>
  <si>
    <t>V113GMD.- Variación interanual del gasto medio diario de visitantes procedentes del extranjero con destino en la C.A. de Euskadi, por país de residencia según vía de acceso. 2017. (% Variación)</t>
  </si>
  <si>
    <t>T113GMP.- Gasto medio por persona de visitantes procedentes del extranjero con destino en la C.A. de Euskadi, por país de residencia según vía de acceso. 2017. (V. Absolutos)</t>
  </si>
  <si>
    <t>V113GMP.- Variación interanual del gasto medio por persona de visitantes procedentes del extranjero con destino en la C.A. de Euskadi, por país de residencia según vía de acceso. 2017. (% Variación)</t>
  </si>
  <si>
    <t>T109GT.- Gasto total de visitantes procedentes del extranjero con destino en la C.A. de Euskadi, por país de residencia según mes. 2017. (V. Absolutos)</t>
  </si>
  <si>
    <t>T109H.- Gasto total de visitantes procedentes del extranjero con destino en la C.A. de Euskadi, por país de residencia según mes. 2017. (% Horizontal)</t>
  </si>
  <si>
    <t>T109V.- Gasto total de visitantes procedentes del extranjero con destino en la C.A. de Euskadi, por país de residencia según mes. 2017. (% Vertical)</t>
  </si>
  <si>
    <t>V109GT.- Variación interanual del gasto total de visitantes procedentes del extranjero con destino en la C.A. de Euskadi, por país de residencia según mes. 2017. (% Variación)</t>
  </si>
  <si>
    <t>T109GMD.- Gasto medio diario de visitantes procedentes del extranjero con destino en la C.A. de Euskadi, por país de residencia según mes. 2017. (V. Absolutos)</t>
  </si>
  <si>
    <t>V109GMD.- Variación interanual del gasto medio diario de visitantes procedentes del extranjero con destino en la C.A. de Euskadi, por país de residencia según mes. 2017. (% Variación)</t>
  </si>
  <si>
    <t>T109GMP.- Gasto medio por persona de visitantes procedentes del extranjero con destino en la C.A. de Euskadi, por país de residencia según mes. 2017. (V. Absolutos)</t>
  </si>
  <si>
    <t>V109GMP.- Variación interanual del gasto medio por persona de visitantes procedentes del extranjero con destino en la C.A. de Euskadi, por país de residencia según mes. 2017. (% Variación)</t>
  </si>
  <si>
    <t>T108GT.- Gasto total de visitantes procedentes del extranjero con destino en la C.A. de Euskadi, por vía de acceso según mes. 2017. (V. Absolutos)</t>
  </si>
  <si>
    <t>T108H.- Gasto total de visitantes procedentes del extranjero con destino en la C.A. de Euskadi, por vía de acceso según mes. 2017. (% Horizontal)</t>
  </si>
  <si>
    <t>T108V.- Gasto total de visitantes procedentes del extranjero con destino en la C.A. de Euskadi, por vía de acceso según mes. 2017. (% Vertical)</t>
  </si>
  <si>
    <t>V108GT.- Variación interanual del gasto total de visitantes procedentes del extranjero con destino en la C.A. de Euskadi, por vía de acceso según mes. 2017. (% Variación)</t>
  </si>
  <si>
    <t>T108GMD.- Gasto medio diario de visitantes procedentes del extranjero con destino en la C.A. de Euskadi, por vía de acceso según mes. 2017. (V. Absolutos)</t>
  </si>
  <si>
    <t>V108GMD.- Variación interanual del gasto medio diario de visitantes procedentes del extranjero con destino en la C.A. de Euskadi, por vía de acceso según mes. 2017. (% Variación)</t>
  </si>
  <si>
    <t>T108GMP.- Gasto medio por persona de visitantes procedentes del extranjero con destino en la C.A. de Euskadi, por vía de acceso según mes. 2017. (V. Absolutos)</t>
  </si>
  <si>
    <t>V108GMP.- Variación interanual del gasto medio por persona de visitantes procedentes del extranjero con destino en la C.A. de Euskadi, por vía de acceso según mes. 2017. (% Variación)</t>
  </si>
  <si>
    <t>GASTOS DE TURISTAS PROCEDENTES DEL EXTRANJERO CON DESTINO EN LA C.A. DE EUSKADI</t>
  </si>
  <si>
    <t>T171GT.- Gasto total de turistas procedentes del extranjero con destino en la C.A. de Euskadi, por la forma de organización del viaje según alojamiento utilizado. 2017. (V. Absolutos)</t>
  </si>
  <si>
    <t>T171H.- Gasto total de turistas procedentes del extranjero con destino en la C.A. de Euskadi, por la forma de organización del viaje según alojamiento utilizado. 2017. (% Horizontal)</t>
  </si>
  <si>
    <t>T171V.- Gasto total de turistas procedentes del extranjero con destino en la C.A. de Euskadi, por la forma de organización del viaje según alojamiento utilizado. 2017. (% Vertical)</t>
  </si>
  <si>
    <t>V171GT.- Variación interanual del gasto total de turistas procedentes del extranjero con destino en la C.A. de Euskadi, por la forma de organización del viaje según alojamiento utilizado. 2017. (% Variación)</t>
  </si>
  <si>
    <t>T171GMD.- Gasto medio diario de turistas procedentes del extranjero con destino en la C.A. de Euskadi, por la forma de organización del viaje según alojamiento utilizado. 2017. (V. Absolutos)</t>
  </si>
  <si>
    <t>V171GMD.- Variación interanual del gasto medio diario de turistas procedentes del extranjero con destino en la C.A. de Euskadi, por la forma de organización del viaje según alojamiento utilizado. 2017. (% Variación)</t>
  </si>
  <si>
    <t>T171GMP.- Gasto medio por persona de turistas procedentes del extranjero con destino en la C.A. de Euskadi, por la forma de organización del viaje según alojamiento utilizado. 2017. (V. Absolutos)</t>
  </si>
  <si>
    <t>V171GMP.- Variación interanual del gasto medio por persona de turistas procedentes del extranjero con destino en la C.A. de Euskadi, por la forma de organización del viaje según alojamiento utilizado. 2017. (% Variación)</t>
  </si>
  <si>
    <t>T168GT.- Gasto total de turistas procedentes del extranjero con destino en la C.A. de Euskadi, por la forma de organización del viaje según duración de la estancia. 2017. (V. Absolutos)</t>
  </si>
  <si>
    <t>T168H.- Gasto total de turistas procedentes del extranjero con destino en la C.A. de Euskadi, por la forma de organización del viaje según duración de la estancia. 2017. (% Horizontal)</t>
  </si>
  <si>
    <t>T168V.- Gasto total de turistas procedentes del extranjero con destino en la C.A. de Euskadi, por la forma de organización del viaje según duración de la estancia. 2017. (% Vertical)</t>
  </si>
  <si>
    <t>V168GT.- Variación interanual del gasto total de turistas procedentes del extranjero con destino en la C.A. de Euskadi, por la forma de organización del viaje según duración de la estancia. 2017. (% Variación)</t>
  </si>
  <si>
    <t>T168GMD.- Gasto medio diario de turistas procedentes del extranjero con destino en la C.A. de Euskadi, por la forma de organización del viaje según duración de la estancia. 2017. (V. Absolutos)</t>
  </si>
  <si>
    <t>V168GMD.- Variación interanual del gasto medio diario de turistas procedentes del extranjero con destino en la C.A. de Euskadi, por la forma de organización del viaje según duración de la estancia. 2017. (% Variación)</t>
  </si>
  <si>
    <t>T168GMP.- Gasto medio por persona de turistas procedentes del extranjero con destino en la C.A. de Euskadi, por la forma de organización del viaje según duración de la estancia. 2017. (V. Absolutos)</t>
  </si>
  <si>
    <t>V168GMP.- Variación interanual del gasto medio por persona de turistas procedentes del extranjero con destino en la C.A. de Euskadi, por la forma de organización del viaje según duración de la estancia. 2017. (% Variación)</t>
  </si>
  <si>
    <t>T167GT.- Gasto total de turistas procedentes del extranjero con destino en la C.A. de Euskadi, por alojamiento utilizado según duración de la estancia. 2017. (V. Absolutos)</t>
  </si>
  <si>
    <t>T167H.- Gasto total de turistas procedentes del extranjero con destino en la C.A. de Euskadi, por alojamiento utilizado según duración de la estancia. 2017. (% Horizontal)</t>
  </si>
  <si>
    <t>T167V.- Gasto total de turistas procedentes del extranjero con destino en la C.A. de Euskadi, por alojamiento utilizado según duración de la estancia. 2017. (% Vertical)</t>
  </si>
  <si>
    <t>V167GT.- Variación interanual del gasto total de turistas procedentes del extranjero con destino en la C.A. de Euskadi, por alojamiento utilizado según duración de la estancia. 2017. (% Variación)</t>
  </si>
  <si>
    <t>T167GMD.- Gasto medio diario de turistas procedentes del extranjero con destino en la C.A. de Euskadi, por alojamiento utilizado según duración de la estancia. 2017. (V. Absolutos)</t>
  </si>
  <si>
    <t>V167GMD.- Variación interanual del gasto medio diario de turistas procedentes del extranjero con destino en la C.A. de Euskadi, por alojamiento utilizado según duración de la estancia. 2017. (% Variación)</t>
  </si>
  <si>
    <t>T167GMP.- Gasto medio por persona de turistas procedentes del extranjero con destino en la C.A. de Euskadi, por alojamiento utilizado según duración de la estancia. 2017. (V. Absolutos)</t>
  </si>
  <si>
    <t>V167GMP.- Variación interanual del gasto medio por persona de turistas procedentes del extranjero con destino en la C.A. de Euskadi, por alojamiento utilizado según duración de la estancia. 2017. (% Variación)</t>
  </si>
  <si>
    <t>T164GT.- Gasto total de turistas procedentes del extranjero con destino en la C.A. de Euskadi, por la forma de organización del viaje según motivo de la visita. 2017. (V. Absolutos)</t>
  </si>
  <si>
    <t>T164H.- Gasto total de turistas procedentes del extranjero con destino en la C.A. de Euskadi, por la forma de organización del viaje según motivo de la visita. 2017. (% Horizontal)</t>
  </si>
  <si>
    <t>T164V.- Gasto total de turistas procedentes del extranjero con destino en la C.A. de Euskadi, por la forma de organización del viaje según motivo de la visita. 2017. (% Vertical)</t>
  </si>
  <si>
    <t>V164GT.- Variación interanual del gasto total de turistas procedentes del extranjero con destino en la C.A. de Euskadi, por la forma de organización del viaje según motivo de la visita. 2017. (% Variación)</t>
  </si>
  <si>
    <t>T164GMD.- Gasto medio diario de turistas procedentes del extranjero con destino en la C.A. de Euskadi, por la forma de organización del viaje según motivo de la visita. 2017. (V. Absolutos)</t>
  </si>
  <si>
    <t>V164GMD.- Variación interanual del gasto medio diario de turistas procedentes del extranjero con destino en la C.A. de Euskadi, por la forma de organización del viaje según motivo de la visita. 2017. (% Variación)</t>
  </si>
  <si>
    <t>T164GMP.- Gasto medio por persona de turistas procedentes del extranjero con destino en la C.A. de Euskadi, por la forma de organización del viaje según motivo de la visita. 2017. (V. Absolutos)</t>
  </si>
  <si>
    <t>V164GMP.- Variación interanual del gasto medio por persona de turistas procedentes del extranjero con destino en la C.A. de Euskadi, por la forma de organización del viaje según motivo de la visita. 2017. (% Variación)</t>
  </si>
  <si>
    <t>T163GT.- Gasto total de turistas procedentes del extranjero con destino en la C.A. de Euskadi, por alojamiento utilizado según motivo de la visita. 2017. (V. Absolutos)</t>
  </si>
  <si>
    <t>T163H.- Gasto total de turistas procedentes del extranjero con destino en la C.A. de Euskadi, por alojamiento utilizado según motivo de la visita. 2017. (% Horizontal)</t>
  </si>
  <si>
    <t>T163V.- Gasto total de turistas procedentes del extranjero con destino en la C.A. de Euskadi, por alojamiento utilizado según motivo de la visita. 2017. (% Vertical)</t>
  </si>
  <si>
    <t>V163GT.- Variación interanual del gasto total de turistas procedentes del extranjero con destino en la C.A. de Euskadi, por alojamiento utilizado según motivo de la visita. 2017. (% Variación)</t>
  </si>
  <si>
    <t>T163GMD.- Gasto medio diario de turistas procedentes del extranjero con destino en la C.A. de Euskadi, por alojamiento utilizado según motivo de la visita. 2017. (V. Absolutos)</t>
  </si>
  <si>
    <t>V163GMD.- Variación interanual del gasto medio diario de turistas procedentes del extranjero con destino en la C.A. de Euskadi, por alojamiento utilizado según motivo de la visita. 2017. (% Variación)</t>
  </si>
  <si>
    <t>T163GMP.- Gasto medio por persona de turistas procedentes del extranjero con destino en la C.A. de Euskadi, por alojamiento utilizado según motivo de la visita. 2017. (V. Absolutos)</t>
  </si>
  <si>
    <t>V163GMP.- Variación interanual del gasto medio por persona de turistas procedentes del extranjero con destino en la C.A. de Euskadi, por alojamiento utilizado según motivo de la visita. 2017. (% Variación)</t>
  </si>
  <si>
    <t>T162GT.- Gasto total de turistas procedentes del extranjero con destino en la C.A. de Euskadi, por duración de la estancia según motivo de la visita. 2017. (V. Absolutos)</t>
  </si>
  <si>
    <t>T162H.- Gasto total de turistas procedentes del extranjero con destino en la C.A. de Euskadi, por duración de la estancia según motivo de la visita. 2017. (% Horizontal)</t>
  </si>
  <si>
    <t>T162V.- Gasto total de turistas procedentes del extranjero con destino en la C.A. de Euskadi, por duración de la estancia según motivo de la visita. 2017. (% Vertical)</t>
  </si>
  <si>
    <t>V162GT.- Variación interanual del gasto total de turistas procedentes del extranjero con destino en la C.A. de Euskadi, por duración de la estancia según motivo de la visita. 2017. (% Variación)</t>
  </si>
  <si>
    <t>T162GMD.- Gasto medio diario de turistas procedentes del extranjero con destino en la C.A. de Euskadi, por duración de la estancia según motivo de la visita. 2017. (V. Absolutos)</t>
  </si>
  <si>
    <t>V162GMD.- Variación interanual del gasto medio diario de turistas procedentes del extranjero con destino en la C.A. de Euskadi, por duración de la estancia según motivo de la visita. 2017. (% Variación)</t>
  </si>
  <si>
    <t>T162GMP.- Gasto medio por persona de turistas procedentes del extranjero con destino en la C.A. de Euskadi, por duración de la estancia según motivo de la visita. 2017. (V. Absolutos)</t>
  </si>
  <si>
    <t>V162GMP.- Variación interanual del gasto medio por persona de turistas procedentes del extranjero con destino en la C.A. de Euskadi, por duración de la estancia según motivo de la visita. 2017. (% Variación)</t>
  </si>
  <si>
    <t>T159GT.- Gasto total de turistas procedentes del extranjero con destino en la C.A. de Euskadi, por la forma de organización del viaje según país de residencia. 2017. (V. Absolutos)</t>
  </si>
  <si>
    <t>T159H.- Gasto total de turistas procedentes del extranjero con destino en la C.A. de Euskadi, por la forma de organización del viaje según país de residencia. 2017. (% Horizontal)</t>
  </si>
  <si>
    <t>T159V.- Gasto total de turistas procedentes del extranjero con destino en la C.A. de Euskadi, por la forma de organización del viaje según país de residencia. 2017. (% Vertical)</t>
  </si>
  <si>
    <t>V159GT.- Variación interanual del gasto total de turistas procedentes del extranjero con destino en la C.A. de Euskadi, por la forma de organización del viaje según país de residencia. 2017. (% Variación)</t>
  </si>
  <si>
    <t>T159GMD.- Gasto medio diario de turistas procedentes del extranjero con destino en la C.A. de Euskadi, por la forma de organización del viaje según país de residencia. 2017. (V. Absolutos)</t>
  </si>
  <si>
    <t>V159GMD.- Variación interanual del gasto medio diario de turistas procedentes del extranjero con destino en la C.A. de Euskadi, por la forma de organización del viaje según país de residencia. 2017. (% Variación)</t>
  </si>
  <si>
    <t>T159GMP.- Gasto medio por persona de turistas procedentes del extranjero con destino en la C.A. de Euskadi, por la forma de organización del viaje según país de residencia. 2017. (V. Absolutos)</t>
  </si>
  <si>
    <t>V159GMP.- Variación interanual del gasto medio por persona de turistas procedentes del extranjero con destino en la C.A. de Euskadi, por la forma de organización del viaje según país de residencia. 2017. (% Variación)</t>
  </si>
  <si>
    <t>T158GT.- Gasto total de turistas procedentes del extranjero con destino en la C.A. de Euskadi, por alojamiento utilizado según país de residencia. 2017. (V. Absolutos)</t>
  </si>
  <si>
    <t>T158H.- Gasto total de turistas procedentes del extranjero con destino en la C.A. de Euskadi, por alojamiento utilizado según país de residencia. 2017. (% Horizontal)</t>
  </si>
  <si>
    <t>T158V.- Gasto total de turistas procedentes del extranjero con destino en la C.A. de Euskadi, por alojamiento utilizado según país de residencia. 2017. (% Vertical)</t>
  </si>
  <si>
    <t>V158GT.- Variación interanual del gasto total de turistas procedentes del extranjero con destino en la C.A. de Euskadi, por alojamiento utilizado según país de residencia. 2017. (% Variación)</t>
  </si>
  <si>
    <t>T158GMD.- Gasto medio diario de turistas procedentes del extranjero con destino en la C.A. de Euskadi, por alojamiento utilizado según país de residencia. 2017. (V. Absolutos)</t>
  </si>
  <si>
    <t>V158GMD.- Variación interanual del gasto medio diario de turistas procedentes del extranjero con destino en la C.A. de Euskadi, por alojamiento utilizado según país de residencia. 2017. (% Variación)</t>
  </si>
  <si>
    <t>T158GMP.- Gasto medio por persona de turistas procedentes del extranjero con destino en la C.A. de Euskadi, por alojamiento utilizado según país de residencia. 2017. (V. Absolutos)</t>
  </si>
  <si>
    <t>V158GMP.- Variación interanual del gasto medio por persona de turistas procedentes del extranjero con destino en la C.A. de Euskadi, por alojamiento utilizado según país de residencia. 2017. (% Variación)</t>
  </si>
  <si>
    <t>T157GT.- Gasto total de turistas procedentes del extranjero con destino en la C.A. de Euskadi, por duración de la estancia según país de residencia. 2017. (V. Absolutos)</t>
  </si>
  <si>
    <t>T157H.- Gasto total de turistas procedentes del extranjero con destino en la C.A. de Euskadi, por duración de la estancia según país de residencia. 2017. (% Horizontal)</t>
  </si>
  <si>
    <t>T157V.- Gasto total de turistas procedentes del extranjero con destino en la C.A. de Euskadi, por duración de la estancia según país de residencia. 2017. (% Vertical)</t>
  </si>
  <si>
    <t>V157GT.- Variación interanual del gasto total de turistas procedentes del extranjero con destino en la C.A. de Euskadi, por duración de la estancia según país de residencia. 2017. (% Variación)</t>
  </si>
  <si>
    <t>T157GMD.- Gasto medio diario de turistas procedentes del extranjero con destino en la C.A. de Euskadi, por duración de la estancia según país de residencia. 2017. (V. Absolutos)</t>
  </si>
  <si>
    <t>V157GMD.- Variación interanual del gasto medio diario de turistas procedentes del extranjero con destino en la C.A. de Euskadi, por duración de la estancia según país de residencia. 2017. (% Variación)</t>
  </si>
  <si>
    <t>T157GMP.- Gasto medio por persona de turistas procedentes del extranjero con destino en la C.A. de Euskadi, por duración de la estancia según país de residencia. 2017. (V. Absolutos)</t>
  </si>
  <si>
    <t>V157GMP.- Variación interanual del gasto medio por persona de turistas procedentes del extranjero con destino en la C.A. de Euskadi, por duración de la estancia según país de residencia. 2017. (% Variación)</t>
  </si>
  <si>
    <t>T156GT.- Gasto total de turistas procedentes del extranjero con destino en la C.A. de Euskadi, por motivo de la visita según país de residencia. 2017. (V. Absolutos)</t>
  </si>
  <si>
    <t>T156H.- Gasto total de turistas procedentes del extranjero con destino en la C.A. de Euskadi, por motivo de la visita según país de residencia. 2017. (% Horizontal)</t>
  </si>
  <si>
    <t>T156V.- Gasto total de turistas procedentes del extranjero con destino en la C.A. de Euskadi, por motivo de la visita según país de residencia. 2017. (% Vertical)</t>
  </si>
  <si>
    <t>V156GT.- Variación interanual del gasto total de turistas procedentes del extranjero con destino en la C.A. de Euskadi, por motivo de la visita según país de residencia. 2017. (% Variación)</t>
  </si>
  <si>
    <t>T156GMD.- Gasto medio diario de turistas procedentes del extranjero con destino en la C.A. de Euskadi, por motivo de la visita según país de residencia. 2017. (V. Absolutos)</t>
  </si>
  <si>
    <t>V156GMD.- Variación interanual del gasto medio diario de turistas procedentes del extranjero con destino en la C.A. de Euskadi, por motivo de la visita según país de residencia. 2017. (% Variación)</t>
  </si>
  <si>
    <t>T156GMP.- Gasto medio por persona de turistas procedentes del extranjero con destino en la C.A. de Euskadi, por motivo de la visita según país de residencia. 2017. (V. Absolutos)</t>
  </si>
  <si>
    <t>V156GMP.- Variación interanual del gasto medio por persona de turistas procedentes del extranjero con destino en la C.A. de Euskadi, por motivo de la visita según país de residencia. 2017. (% Variación)</t>
  </si>
  <si>
    <t>T153GT.- Gasto total de turistas procedentes del extranjero con destino en la C.A. de Euskadi, por la forma de organización del viaje según vía de acceso. 2017. (V. Absolutos)</t>
  </si>
  <si>
    <t>T153H.- Gasto total de turistas procedentes del extranjero con destino en la C.A. de Euskadi, por la forma de organización del viaje según vía de acceso. 2017. (% Horizontal)</t>
  </si>
  <si>
    <t>T153V.- Gasto total de turistas procedentes del extranjero con destino en la C.A. de Euskadi, por la forma de organización del viaje según vía de acceso. 2017. (% Vertical)</t>
  </si>
  <si>
    <t>V153GT.- Variación interanual del gasto total de turistas procedentes del extranjero con destino en la C.A. de Euskadi, por la forma de organización del viaje según vía de acceso. 2017. (% Variación)</t>
  </si>
  <si>
    <t>T153GMD.- Gasto medio diario de turistas procedentes del extranjero con destino en la C.A. de Euskadi, por la forma de organización del viaje según vía de acceso. 2017. (V. Absolutos)</t>
  </si>
  <si>
    <t>V153GMD.- Variación interanual del gasto medio diario de turistas procedentes del extranjero con destino en la C.A. de Euskadi, por la forma de organización del viaje según vía de acceso. 2017. (% Variación)</t>
  </si>
  <si>
    <t>T153GMP.- Gasto medio por persona de turistas procedentes del extranjero con destino en la C.A. de Euskadi, por la forma de organización del viaje según vía de acceso. 2017. (V. Absoluto)</t>
  </si>
  <si>
    <t>V153GMP.- Variación interanual del gasto medio por persona de turistas procedentes del extranjero con destino en la C.A. de Euskadi, por la forma de organización del viaje según vía de acceso. 2017. (% Variación)</t>
  </si>
  <si>
    <t>T152GT.- Gasto total de turistas procedentes del extranjero con destino en la C.A. de Euskadi, por alojamiento utilizado según vía de acceso. 2017. (V. Absolutos)</t>
  </si>
  <si>
    <t>T152H.- Gasto total de turistas procedentes del extranjero con destino en la C.A. de Euskadi, por alojamiento utilizado según vía de acceso. 2017. (% Horizontal)</t>
  </si>
  <si>
    <t>T152V.- Gasto total de turistas procedentes del extranjero con destino en la C.A. de Euskadi, por alojamiento utilizado según vía de acceso. 2017. (% Vertical)</t>
  </si>
  <si>
    <t>V152GT.- Variación interanual del gasto total de turistas procedentes del extranjero con destino en la C.A. de Euskadi, por alojamiento utilizado según vía de acceso. 2017. (% Variación)</t>
  </si>
  <si>
    <t>T152GMD.- Gasto medio diario de turistas procedentes del extranjero con destino en la C.A. de Euskadi, por alojamiento utilizado según vía de acceso. 2017. (V. Absolutos)</t>
  </si>
  <si>
    <t>V152GMD.- Variación interanual del gasto medio diario de turistas procedentes del extranjero con destino en la C.A. de Euskadi, por alojamiento utilizado según vía de acceso. 2017. (% Variación)</t>
  </si>
  <si>
    <t>T152GMP.- Gasto medio por persona de turistas procedentes del extranjero con destino en la C.A. de Euskadi, por alojamiento utilizado según vía de acceso. 2017. (V. Absoluto)</t>
  </si>
  <si>
    <t>V152GMP.- Variación interanual del gasto medio por persona de turistas procedentes del extranjero con destino en la C.A. de Euskadi, por alojamiento utilizado según vía de acceso. 2017. (% Variación)</t>
  </si>
  <si>
    <t>T151GT.- Gasto total de turistas procedentes del extranjero con destino en la C.A. de Euskadi, por duración de la estancia según vía de acceso. 2017. (V. Absolutos)</t>
  </si>
  <si>
    <t>T151H.- Gasto total de turistas procedentes del extranjero con destino en la C.A. de Euskadi, por duración de la estancia según vía de acceso. 2017. (% Horizontal)</t>
  </si>
  <si>
    <t>T151V.- Gasto total de turistas procedentes del extranjero con destino en la C.A. de Euskadi, por duración de la estancia según vía de acceso. 2017. (% Vertical)</t>
  </si>
  <si>
    <t>V151GT.- Variación interanual del gasto total de turistas procedentes del extranjero con destino en la C.A. de Euskadi, por duración de la estancia según vía de acceso. 2017. (% Variación)</t>
  </si>
  <si>
    <t>T151GMD.- Gasto medio diario de turistas procedentes del extranjero con destino en la C.A. de Euskadi, por duración de la estancia según vía de acceso. 2017. (V. Absoluto)</t>
  </si>
  <si>
    <t>V151GMD.- Variación interanual del gasto medio diario de turistas procedentes del extranjero con destino en la C.A. de Euskadi, por duración de la estancia según vía de acceso. 2017. (% Variación)</t>
  </si>
  <si>
    <t>T151GMP.- Gasto medio por persona de turistas procedentes del extranjero con destino en la C.A. de Euskadi, por duración de la estancia según vía de acceso. 2017. (V. Absoluto)</t>
  </si>
  <si>
    <t>V151GMP.- Variación interanual del gasto medio por persona de turistas procedentes del extranjero con destino en la C.A. de Euskadi, por duración de la estancia según vía de acceso. 2017. (% Variación)</t>
  </si>
  <si>
    <t>T150GT.- Gasto total de turistas procedentes del extranjero con destino en la C.A. de Euskadi, por motivo de la visita según vía de acceso. 2017. (V. Absolutos)</t>
  </si>
  <si>
    <t>T150H.- Gasto total de turistas procedentes del extranjero con destino en la C.A. de Euskadi, por motivo de la visita según vía de acceso. 2017. (% Horizontal)</t>
  </si>
  <si>
    <t>T150V.- Gasto total de turistas procedentes del extranjero con destino en la C.A. de Euskadi, por motivo de la visita según vía de acceso. 2017. (% Vertical)</t>
  </si>
  <si>
    <t>V150GT.- Variación interanual del gasto total de turistas procedentes del extranjero con destino en la C.A. de Euskadi, por motivo de la visita según vía de acceso. 2017. (% Variación)</t>
  </si>
  <si>
    <t>T150GMD.- Gasto medio diario de turistas procedentes del extranjero con destino en la C.A. de Euskadi, por motivo de la visita según vía de acceso. 2017. (V. Absolutos)</t>
  </si>
  <si>
    <t>V150GMD.- Variación interanual del gasto medio diario de turistas procedentes del extranjero con destino en la C.A. de Euskadi, por motivo de la visita según vía de acceso. 2017. (% Variación)</t>
  </si>
  <si>
    <t>T150GMP.- Gasto medio por persona de turistas procedentes del extranjero con destino en la C.A. de Euskadi, por motivo de la visita según vía de acceso. 2017. (V. Absolutos)</t>
  </si>
  <si>
    <t>V150GMP.- Variación interanual del gasto medio por persona de turistas procedentes del extranjero con destino en la C.A. de Euskadi, por motivo de la visita según vía de acceso. 2017. (% Variación)</t>
  </si>
  <si>
    <t>T149GT.- Gasto total de turistas procedentes del extranjero con destino en la C.A. de Euskadi, por país de residencia según vía de acceso. 2017. (V. Absolutos)</t>
  </si>
  <si>
    <t>T149H.- Gasto total de turistas procedentes del extranjero con destino en la C.A. de Euskadi, por país de residencia según vía de acceso. 2017. (% Horizontal)</t>
  </si>
  <si>
    <t>T149V.- Gasto total de turistas procedentes del extranjero con destino en la C.A. de Euskadi, por país de residencia según vía de acceso. 2017. (% Vertical)</t>
  </si>
  <si>
    <t>V149GT.- Variación interanual del gasto total de turistas procedentes del extranjero con destino en la C.A. de Euskadi, por país de residencia según vía de acceso. 2017. (% Variación)</t>
  </si>
  <si>
    <t>T149GMD.- Gasto medio diario de turistas procedentes del extranjero con destino en la C.A. de Euskadi, por país de residencia según vía de acceso. 2017. (V. Absolutos)</t>
  </si>
  <si>
    <t>V149GMD.- Variación interanual del gasto medio diario de turistas procedentes del extranjero con destino en la C.A. de Euskadi, por país de residencia según vía de acceso. 2017. (% Variación)</t>
  </si>
  <si>
    <t>T149GMP.- Gasto medio por persona de turistas procedentes del extranjero con destino en la C.A. de Euskadi, por país de residencia según vía de acceso. 2017. (V. Absolutos)</t>
  </si>
  <si>
    <t>V149GMP.- Variación interanual del gasto medio por persona de turistas procedentes del extranjero con destino en la C.A. de Euskadi, por país de residencia según vía de acceso. 2017. (% Variación)</t>
  </si>
  <si>
    <t>T146GT.- Gasto total de turistas procedentes del extranjero con destino en la C.A. de Euskadi, por la forma de organización del viaje según mes. 2017. (V. Absolutos)</t>
  </si>
  <si>
    <t>T146H.- Gasto total de turistas procedentes del extranjero con destino en la C.A. de Euskadi, por la forma de organización del viaje según mes. 2017. (% Horizontal)</t>
  </si>
  <si>
    <t>T146V.- Gasto total de turistas procedentes del extranjero con destino en la C.A. de Euskadi, por la forma de organización del viaje según mes. 2017. (% Vertical)</t>
  </si>
  <si>
    <t>V146GT.- Variación interanual del gasto total de turistas procedentes del extranjero con destino en la C.A. de Euskadi, por la forma de organización del viaje según mes. 2017. (% Variación)</t>
  </si>
  <si>
    <t>T146GMD.- Gasto medio diario de turistas procedentes del extranjero con destino en la C.A. de Euskadi, por la forma de organización del viaje según mes. 2017. (V. Absolutos)</t>
  </si>
  <si>
    <t>V146GMD.- Variación interanual del gasto medio diario  de turistas procedentes del extranjero con destino en la C.A. de Euskadi, por la forma de organización del viaje según mes. 2017. (% Variación)</t>
  </si>
  <si>
    <t>T146GMP.- Gasto medio por persona de turistas procedentes del extranjero con destino en la C.A. de Euskadi, por la forma de organización del viaje según mes. 2017. (V. Absolutos)</t>
  </si>
  <si>
    <t>V146GMP.- Variación interanual del gasto medio por persona  de turistas procedentes del extranjero con destino en la C.A. de Euskadi, por la forma de organización del viaje según mes. 2017. (% Variación)</t>
  </si>
  <si>
    <t>T145GT.- Gasto total de turistas procedentes del extranjero con destino en la C.A. de Euskadi, por alojamiento utilizado según mes. 2017. (V. Absolutos)</t>
  </si>
  <si>
    <t>T145H.- Gasto total de turistas procedentes del extranjero con destino en la C.A. de Euskadi, por alojamiento utilizado según mes. 2017. (% Horizontal)</t>
  </si>
  <si>
    <t>T145V.- Gasto total de turistas procedentes del extranjero con destino en la C.A. de Euskadi, por alojamiento utilizado según mes. 2017. (% Vertical)</t>
  </si>
  <si>
    <t>V145GT.- Variación interanual del gasto total de turistas procedentes del extranjero con destino en la C.A. de Euskadi, por alojamiento utilizado según mes. 2017. (% Variación)</t>
  </si>
  <si>
    <t>T145GMD.- Gasto medio diario de turistas procedentes del extranjero con destino en la C.A. de Euskadi, por alojamiento utilizado según mes. 2017. (V. Absolutos)</t>
  </si>
  <si>
    <t>V145GMD.- Variación interanual del gasto medio diario de turistas procedentes del extranjero con destino en la C.A. de Euskadi, por alojamiento utilizado según mes. 2017. (% Variación)</t>
  </si>
  <si>
    <t>T145GMP.- Gasto medio por persona de turistas procedentes del extranjero con destino en la C.A. de Euskadi, por alojamiento utilizado según mes. 2017. (V. Absolutos)</t>
  </si>
  <si>
    <t>V145GMP.- Variación interanual del gasto medio por persona de turistas procedentes del extranjero con destino en la C.A. de Euskadi, por alojamiento utilizado según mes. 2017. (% Variación)</t>
  </si>
  <si>
    <t>T144GT.- Gasto total de turistas procedentes del extranjero con destino en la C.A. de Euskadi, por duración de la estancia según mes. 2017. (V. Absolutos)</t>
  </si>
  <si>
    <t>T144H.- Gasto total de turistas procedentes del extranjero con destino en la C.A. de Euskadi, por duración de la estancia según mes. 2017. (% Horizontal)</t>
  </si>
  <si>
    <t>T144V.- Gasto total de turistas procedentes del extranjero con destino en la C.A. de Euskadi, por duración de la estancia según mes. 2017. (% Vertical)</t>
  </si>
  <si>
    <t>V144GT.- Variación interanual del gasto total de turistas procedentes del extranjero con destino en la C.A. de Euskadi, por duración de la estancia según mes. 2017. (% Variación)</t>
  </si>
  <si>
    <t>T144GMD.- Gasto medio diario de turistas procedentes del extranjero con destino en la C.A. de Euskadi, por duración de la estancia según mes. 2017. (V. Absolutos)</t>
  </si>
  <si>
    <t>V144GMD.- Variación interanual del gasto medio diario de turistas procedentes del extranjero con destino en la C.A. de Euskadi, por duración de la estancia según mes. 2017. (% Variación)</t>
  </si>
  <si>
    <t>T144GMP.- Gasto medio por persona de turistas procedentes del extranjero con destino en la C.A. de Euskadi, por duración de la estancia según mes. 2017. (V. Absolutos)</t>
  </si>
  <si>
    <t>V144GMP.- Variación interanual del gasto medio por persona de turistas procedentes del extranjero con destino en la C.A. de Euskadi, por duración de la estancia según mes. 2017. (% Variación)</t>
  </si>
  <si>
    <t>T143GT.- Gasto total de turistas procedentes del extranjero con destino en la C.A. de Euskadi, por motivo de la visita según mes. 2017. (V. Absolutos)</t>
  </si>
  <si>
    <t>T143H.- Gasto total de turistas procedentes del extranjero con destino en la C.A. de Euskadi, por motivo de la visita según mes. 2017. (% Horizontal)</t>
  </si>
  <si>
    <t>T143V.- Gasto total de turistas procedentes del extranjero con destino en la C.A. de Euskadi, por motivo de la visita según mes. 2017. (% Vertical)</t>
  </si>
  <si>
    <t>V143GT.- Variación interanual del gasto total de turistas procedentes del extranjero con destino en la C.A. de Euskadi, por motivo de la visita según mes. 2017. (% Variación)</t>
  </si>
  <si>
    <t>T143GMD.- Gasto medio diario de turistas procedentes del extranjero con destino en la C.A. de Euskadi, por motivo de la visita según mes. 2017. (V. Absolutos)</t>
  </si>
  <si>
    <t>V143GMD.- Variación interanual del gasto medio diario de turistas procedentes del extranjero con destino en la C.A. de Euskadi, por motivo de la visita según mes. 2017. (% Variación)</t>
  </si>
  <si>
    <t>T143GMP.- Gasto medio por persona de turistas procedentes del extranjero con destino en la C.A. de Euskadi, por motivo de la visita según mes. 2017. (V. Absolutos)</t>
  </si>
  <si>
    <t>V143GMP.- Variación interanual del gasto medio por persona de turistas procedentes del extranjero con destino en la C.A. de Euskadi, por motivo de la visita según mes. 2017. (% Variación)</t>
  </si>
  <si>
    <t>T142GT.- Gasto total de turistas procedentes del extranjero con destino en la C.A. de Euskadi, por país de residencia según mes. 2017. (V. Absolutos)</t>
  </si>
  <si>
    <t>T142H.- Gasto total de turistas procedentes del extranjero con destino en la C.A. de Euskadi, por país de residencia según mes. 2017. (% Horizontal)</t>
  </si>
  <si>
    <t>T142V.- Gasto total de turistas procedentes del extranjero con destino en la C.A. de Euskadi, por país de residencia según mes. 2017. (% Vertical)</t>
  </si>
  <si>
    <t>V142GT.- Variación interanual del gasto total de turistas procedentes del extranjero con destino en la C.A. de Euskadi, por país de residencia según mes. 2017. (% Variación)</t>
  </si>
  <si>
    <t>T142GMD.- Gasto medio diario de turistas procedentes del extranjero con destino en la C.A. de Euskadi, por país de residencia según mes. 2017. (V. Absolutos)</t>
  </si>
  <si>
    <t>V142GMD.- Variación interanual del gasto medio diario de turistas procedentes del extranjero con destino en la C.A. de Euskadi, por país de residencia según mes. 2017. (% Variación)</t>
  </si>
  <si>
    <t>T142GMP.- Gasto medio por persona de turistas procedentes del extranjero con destino en la C.A. de Euskadi, por país de residencia según mes. 2017. (V. Absolutos)</t>
  </si>
  <si>
    <t>V142GMP.- Variación interanual del gasto medio por persona de turistas procedentes del extranjero con destino en la C.A. de Euskadi, por país de residencia según mes. 2017. (% Variación)</t>
  </si>
  <si>
    <t>T141GT.- Gasto total de turistas procedentes del extranjero con destino en la C.A. de Euskadi, por vía de acceso según mes. 2017. (V. Absolutos)</t>
  </si>
  <si>
    <t>T141H.- Gasto total de turistas procedentes del extranjero con destino en la C.A. de Euskadi, por vía de acceso según mes. 2017. (% Horizontal)</t>
  </si>
  <si>
    <t>T141V.- Gasto total de turistas procedentes del extranjero con destino en la C.A. de Euskadi, por vía de acceso según mes. 2017. (% Vertical)</t>
  </si>
  <si>
    <t>V141GT.- Variación interanual del gasto total de turistas procedentes del extranjero con destino en la C.A. de Euskadi, por vía de acceso según mes. 2017. (% Variación)</t>
  </si>
  <si>
    <t>T141GMD.- Gasto medio diario de turistas procedentes del extranjero con destino en la C.A. de Euskadi, por vía de acceso según mes. 2017. (V. Absolutos)</t>
  </si>
  <si>
    <t>V141GMD.- Variación interanual del gasto medio diario de turistas procedentes del extranjero con destino en la C.A. de Euskadi, por vía de acceso según mes. 2017. (% Variación)</t>
  </si>
  <si>
    <t>T141GMP.- Gasto medio por persona de turistas procedentes del extranjero con destino en la C.A. de Euskadi, por vía de acceso según mes. 2017. (V. Absolutos)</t>
  </si>
  <si>
    <t>V141GMP.- Variación interanual del gasto medio por persona de turistas procedentes del extranjero con destino en la C.A. de Euskadi, por vía de acceso según mes. 2017. (% Variación)</t>
  </si>
  <si>
    <t>GASTOS DE EXCURSIONISTAS PROCEDENTES DEL EXTRANJERO CON DESTINO EN LA C.A. DE EUSKADI</t>
  </si>
  <si>
    <t>T197GT.- Gasto total de excursionistas procedentes del extranjero con destino en la C.A. de Euskadi, por país de residencia según vía de acceso. 2017. (V. Absolutos)</t>
  </si>
  <si>
    <t>T197H.- Gasto total de excursionistas procedentes del extranjero con destino en la C.A. de Euskadi, por país de residencia según vía de acceso. 2017. (% Horizontal)</t>
  </si>
  <si>
    <t>T197V.- Gasto total de excursionistas procedentes del extranjero con destino en la C.A. de Euskadi, por país de residencia según vía de acceso. 2017. (% Vertical)</t>
  </si>
  <si>
    <t>V197GT.- Variación interanual del gasto total de excursionistas procedentes del extranjero con destino en la C.A. de Euskadi, por país de residencia según vía de acceso. 2017. (% Variación)</t>
  </si>
  <si>
    <t>T197GMP.- Gasto medio por persona de excursionistas procedentes del extranjero con destino en la C.A. de Euskadi, por país de residencia según vía de acceso. 2017. (V. Absolutos)</t>
  </si>
  <si>
    <t>V197GMP.- Variación interanual del gasto medio por persona de excursionistas procedentes del extranjero con destino en la C.A. de Euskadi, por país de residencia según vía de acceso. 2017. (% Variación)</t>
  </si>
  <si>
    <t>T192GT.- Gasto total de excursionistas procedentes del extranjero con destino en la C.A. de Euskadi, por país de residencia según mes. 2017. (V. Absolutos)</t>
  </si>
  <si>
    <t>T192H.- Gasto total de excursionistas procedentes del extranjero con destino en la C.A. de Euskadi, por país de residencia según mes. 2017. (% Horizontal)</t>
  </si>
  <si>
    <t>T192V.- Gasto total de excursionistas procedentes del extranjero con destino en la C.A. de Euskadi, por país de residencia según mes. 2017. (% Vertical)</t>
  </si>
  <si>
    <t>V192GT.- Variación interanual del gasto total de excursionistas procedentes del extranjero con destino en la C.A. de Euskadi, por país de residencia según mes. 2017. (% Variación)</t>
  </si>
  <si>
    <t>T192GMP.- Gasto medio por persona de excursionistas procedentes del extranjero con destino en la C.A. de Euskadi, por país de residencia según mes. 2017. (V. Absolutos)</t>
  </si>
  <si>
    <t>V192GMP.- Variación interanual del gasto medio por persona de excursionistas procedentes del extranjero con destino en la C.A. de Euskadi, por país de residencia según mes. 2017. (% Variación)</t>
  </si>
  <si>
    <t>T191GT.- Gasto total de excursionistas procedentes del extranjero con destino en la C.A. de Euskadi, por vía de acceso según mes. 2017. (V. Absolutos)</t>
  </si>
  <si>
    <t>T191H.- Gasto total de excursionistas procedentes del extranjero con destino en la C.A. de Euskadi, por vía de acceso según mes. 2017. (% Horizontal)</t>
  </si>
  <si>
    <t>T191V.- Gasto total de excursionistas procedentes del extranjero con destino en la C.A. de Euskadi, por vía de acceso según mes. 2017. (% Vertical)</t>
  </si>
  <si>
    <t>V191GT.- Variación interanual del gasto total de excursionistas procedentes del extranjero con destino en la C.A. de Euskadi, por vía de acceso según mes. 2017. (% Variación)</t>
  </si>
  <si>
    <t>T191GMP.- Gasto medio por persona de excursionistas procedentes del extranjero con destino en la C.A. de Euskadi, por vía de acceso según mes. 2017. (V. Absolutos)</t>
  </si>
  <si>
    <t>V191GMP.- Variación interanual del gasto medio por persona de excursionistas procedentes del extranjero con destino en la C.A. de Euskadi, por vía de acceso según mes. 2017. (% Variación)</t>
  </si>
  <si>
    <t>ESTANCIA MEDIA DE TURISTAS PROCEDENTES DEL EXTRANJERO CON DESTINO EN LA C.A. DE EUSKADI</t>
  </si>
  <si>
    <t>T250EM.- Estancia media de turistas procedentes del extranjero con destino en la C.A. de Euskadi, por la forma de organización del viaje según alojamiento utilizado. 2017. (V. Absolutos)</t>
  </si>
  <si>
    <t>V250EM.- Variación interanual de la estancia media de turistas procedentes del extranjero con destino en la C.A. de Euskadi, por la forma de organización del viaje según alojamiento utilizado. 2017. (% Variación)</t>
  </si>
  <si>
    <t>T247EM.- Estancia media de turistas procedentes del extranjero con destino en la C.A. de Euskadi, por la forma de organización del viaje según duración de la estancia. 2017. (V. Absolutos)</t>
  </si>
  <si>
    <t>V247EM.- Variación interanual de la estancia media de turistas procedentes del extranjero con destino en la C.A. de Euskadi, por la forma de organización del viaje según duración de la estancia. 2017. (% Variación)</t>
  </si>
  <si>
    <t>T246EM.- Estancia media de turistas procedentes del extranjero con destino en la C.A. de Euskadi, por alojamiento utilizado según duración de la estancia. 2017. (V. Absolutos)</t>
  </si>
  <si>
    <t>V246EM.- Variación interanual de la estancia media de turistas procedentes del extranjero con destino en la C.A. de Euskadi, por alojamiento utilizado según duración de la estancia. 2017. (% Variación)</t>
  </si>
  <si>
    <t>T243EM.- Estancia media de turistas procedentes del extranjero con destino en la C.A. de Euskadi, por la forma de organización del viaje según motivo de la visita. 2017. (V. Absolutos)</t>
  </si>
  <si>
    <t>V243EM.- Variación interanual de la estancia media de turistas procedentes del extranjero con destino en la C.A. de Euskadi, por la forma de organización del viaje según motivo de la visita. 2017. (% Variación)</t>
  </si>
  <si>
    <t>T242EM.- Estancia media de turistas procedentes del extranjero con destino en la C.A. de Euskadi, por alojamiento utilizado según motivo de la visita. 2017. (V. Absolutos)</t>
  </si>
  <si>
    <t>V242EM.- Variación interanual de la estancia media de turistas procedentes del extranjero con destino en la C.A. de Euskadi, por alojamiento utilizado según motivo de la visita. 2017. (% Variación)</t>
  </si>
  <si>
    <t>T241EM.- Estancia media de turistas procedentes del extranjero con destino en la C.A. de Euskadi, por duración de la estancia según motivo de la visita. 2017. (V. Absolutos)</t>
  </si>
  <si>
    <t>V241EM.- Variación interanual de la estancia media de turistas procedentes del extranjero con destino en la C.A. de Euskadi, por duración de la estancia según motivo de la visita. 2017. (% Variación)</t>
  </si>
  <si>
    <t>T238EM.- Estancia media de turistas procedentes del extranjero con destino en la C.A. de Euskadi, por la forma de organización del viaje según país de residencia. 2017. (V. Absolutos)</t>
  </si>
  <si>
    <t>V238EM.- Variación interanual de la estancia media de turistas procedentes del extranjero con destino en la C.A. de Euskadi, por la forma de organización del viaje según país de residencia. 2017. (% Variación)</t>
  </si>
  <si>
    <t>T237EM.- Estancia media de turistas procedentes del extranjero con destino en la C.A. de Euskadi, por alojamiento utilizado según país de residencia. 2017. (V. Absolutos)</t>
  </si>
  <si>
    <t>V237EM.- Variación interanual de la estancia media de turistas procedentes del extranjero con destino en la C.A. de Euskadi, por alojamiento utilizado según país de residencia. 2017. (% Variación)</t>
  </si>
  <si>
    <t>T236EM.- Estancia media de turistas procedentes del extranjero con destino en la C.A. de Euskadi, por duración de la estancia según país de residencia. 2017. (V. Absolutos)</t>
  </si>
  <si>
    <t>V236EM.- Variación interanual de la estancia media de turistas procedentes del extranjero con destino en la C.A. de Euskadi, por duración de la estancia según país de residencia. 2017. (% Variación)</t>
  </si>
  <si>
    <t>T235EM.- Estancia media de turistas procedentes del extranjero con destino en la C.A. de Euskadi, por motivo de la visita según país de residencia. 2017. (V. Absolutos)</t>
  </si>
  <si>
    <t>V235EM.- Variación interanual de la estancia media de turistas procedentes del extranjero con destino en la C.A. de Euskadi, por motivo de la visita según país de residencia. 2017. (% Variación)</t>
  </si>
  <si>
    <t>T232EM.- Estancia media de turistas procedentes del extranjero con destino en la C.A. de Euskadi, por la forma de organización del viaje según vía de acceso. 2017. (V. Absolutos)</t>
  </si>
  <si>
    <t>V232EM.- Variación interanual de la estancia media de turistas procedentes del extranjero con destino en la C.A. de Euskadi, por la forma de organización del viaje según vía de acceso. 2017. (% Variación)</t>
  </si>
  <si>
    <t>T231EM.- Estancia media de turistas procedentes del extranjero con destino en la C.A. de Euskadi, por alojamiento utilizado según vía de acceso. 2017. (V. Absolutos)</t>
  </si>
  <si>
    <t>V231EM.- Variación interanual de la estancia media de turistas procedentes del extranjero con destino en la C.A. de Euskadi, por alojamiento utilizado según vía de acceso. 2017. (% Variación)</t>
  </si>
  <si>
    <t>T230EM.- Estancia media de turistas procedentes del extranjero con destino en la C.A. de Euskadi, por duración de la estancia según vía de acceso. 2017. (V. Absolutos)</t>
  </si>
  <si>
    <t>V230EM.- Variación interanual de la estancia media de turistas procedentes del extranjero con destino en la C.A. de Euskadi, por duración de la estancia según vía de acceso. 2017. (% Variación)</t>
  </si>
  <si>
    <t>T229EM.- Estancia media de turistas procedentes del extranjero con destino en la C.A. de Euskadi, por motivo de la visita según vía de acceso. 2017. (V. Absolutos)</t>
  </si>
  <si>
    <t>V229EM.- Variación interanual de la estancia media de turistas procedentes del extranjero con destino en la C.A. de Euskadi, por motivo de la visita según vía de acceso. 2017. (% Variación)</t>
  </si>
  <si>
    <t>T228EM.- Estancia media de turistas procedentes del extranjero con destino en la C.A. de Euskadi, por país de residencia según vía de acceso. 2017. (V. Absolutos)</t>
  </si>
  <si>
    <t>V228EM.- Variación interanual de la estancia media de turistas procedentes del extranjero con destino en la C.A. de Euskadi, por país de residencia según vía de acceso. 2017. (% Variación)</t>
  </si>
  <si>
    <t>T225EM.- Estancia media de turistas procedentes del extranjero con destino en la C.A. de Euskadi, por la forma de organización del viaje según mes. 2017. (V. Absolutos)</t>
  </si>
  <si>
    <t>V225EM.- Variación interanual de la estancia media de turistas procedentes del extranjero con destino en la C.A. de Euskadi, por la forma de organización del viaje según mes. 2017. (% Variación)</t>
  </si>
  <si>
    <t>T224EM.- Estancia media de turistas procedentes del extranjero con destino en la C.A. de Euskadi, por alojamiento utilizado según mes. 2017. (V. Absolutos)</t>
  </si>
  <si>
    <t>V224EM.- Variación interanual de la estancia media de turistas procedentes del extranjero con destino en la C.A. de Euskadi, por alojamiento utilizado según mes. 2017. (% Variación)</t>
  </si>
  <si>
    <t>T223EM.- Estancia media de turistas procedentes del extranjero con destino en la C.A. de Euskadi, por duración de la estancia según mes. 2017. (V. Absolutos)</t>
  </si>
  <si>
    <t>V223EM.- Variación interanual de la estancia media de turistas procedentes del extranjero con destino en la C.A. de Euskadi, por duración de la estancia según mes. 2017. (% Variación)</t>
  </si>
  <si>
    <t>T222EM.- Estancia media de turistas procedentes del extranjero con destino en la C.A. de Euskadi, por motivo de la visita según mes. 2017. (V. Absolutos)</t>
  </si>
  <si>
    <t>V222EM.- Variación interanual de la estancia media de turistas procedentes del extranjero con destino en la C.A. de Euskadi, por motivo de la visita según mes. 2017. (% Variación)</t>
  </si>
  <si>
    <t>T221EM.- Estancia media de turistas procedentes del extranjero con destino en la C.A. de Euskadi, por país de residencia según mes. 2017. (V. Absolutos)</t>
  </si>
  <si>
    <t>V221EM.- Variación interanual de la estancia media de turistas procedentes del extranjero con destino en la C.A. de Euskadi, por país de residencia según mes. 2017. (% Variación)</t>
  </si>
  <si>
    <t>T220EM.- Estancia media de turistas procedentes del extranjero con destino en la C.A. de Euskadi, por vía de acceso según mes. 2017. (V. Absolutos)</t>
  </si>
  <si>
    <t>V220EM.- Variación interanual de la estancia media de turistas procedentes del extranjero con destino en la C.A. de Euskadi, por vía de acceso según mes. 2017. (% Variación)</t>
  </si>
  <si>
    <t>T211EM.- Estancia media de turistas procedentes del extranjero con destino en la C.A. de Euskadi, por mes según año. Evolución anual 2013 - 2017.. (V. Absolutos y % Variación)</t>
  </si>
  <si>
    <t>T212EM.- Estancia media de turistas procedentes del extranjero con destino en la C.A. de Euskadi, por vía de acceso según año. Evolución anual 2013 - 2017.. (V. Absolutos y % Variación)</t>
  </si>
  <si>
    <t>T213EM.- Estancia media de turistas procedentes del extranjero con destino en la C.A. de Euskadi, por país de residencia según año. Evolución anual 2013 - 2017.. (V. Absolutos y % Variación)</t>
  </si>
  <si>
    <t>T214EM.- Estancia media de turistas procedentes del extranjero con destino en la C.A. de Euskadi, por motivo de la visita según año. Evolución anual 2013 - 2017.. (V. Absolutos y % Variación)</t>
  </si>
  <si>
    <t>T215EM.- Estancia media de turistas procedentes del extranjero con destino en la C.A. de Euskadi, por duración de la estancia según año. Evolución anual 2013 - 2017.. (V. Absolutos y % Variación)</t>
  </si>
  <si>
    <t>T216EM.- Estancia media de turistas procedentes del extranjero con destino en la C.A. de Euskadi, por alojamiento utilizado según año. Evolución anual 2013 - 2017.. (V. Absolutos y % Variación)</t>
  </si>
  <si>
    <t>T217EM.- Estancia media de turistas procedentes del extranjero con destino en la C.A. de Euskadi, por la forma de organización del viaje según año. Evolución anual 2013 - 2017.. (V. Absolutos y % Variación)</t>
  </si>
  <si>
    <t>T186GT.- Gasto total de excursionistas procedentes del extranjero con destino en la C.A. de Euskadi, por país de residencia según año. Evolución anual 2013 - 2017. (V. Absolutos y % Variación)</t>
  </si>
  <si>
    <t>T186V.- Gasto total de excursionistas procedentes del extranjero con destino en la C.A. de Euskadi, por país de residencia según año. Evolución anual 2013 - 2017. (% Vertical)</t>
  </si>
  <si>
    <t>T186GMP.- Gasto medio por persona de excursionistas procedentes del extranjero con destino en la C.A. de Euskadi, por país de residencia según año. Evolución anual 2013 - 2017. (V. Absolutos y % Variación)</t>
  </si>
  <si>
    <t>T185GT.- Gasto total de excursionistas procedentes del extranjero con destino en la C.A. de Euskadi, por vía de acceso según año. Evolución anual 2013 - 2017. (V. Absolutos y % Variación)</t>
  </si>
  <si>
    <t>T185V.- Gasto total de excursionistas procedentes del extranjero con destino en la C.A. de Euskadi, por vía de acceso según año. Evolución anual 2013 - 2017. (% Vertical)</t>
  </si>
  <si>
    <t>T185GMP.- Gasto medio por persona de excursionistas procedentes del extranjero con destino en la C.A. de Euskadi, por vía de acceso según año. Evolución anual 2013 - 2017. (V. Absolutos y % Variación)</t>
  </si>
  <si>
    <t>T184GT.- Gasto total de excursionistas procedentes del extranjero con destino en la C.A. de Euskadi, por mes según año. Evolución anual 2013 - 2017. (V. Absolutos y % Variación)</t>
  </si>
  <si>
    <t>T184V.- Gasto total de excursionistas procedentes del extranjero con destino en la C.A. de Euskadi, por mes según año. Evolución anual 2013 - 2017. (% Vertical)</t>
  </si>
  <si>
    <t>T184GMP.- Gasto medio por persona de excursionistas procedentes del extranjero con destino en la C.A. de Euskadi, por mes según año. Evolución anual 2013 - 2017. (V. Absolutos y % Variación)</t>
  </si>
  <si>
    <t>T138GT.- Gasto total de turistas procedentes del extranjero con destino en la C.A. de Euskadi, por la forma de organización del viaje según año. Evolución anual 2013 - 2017. (V. Absolutos y % Variación)</t>
  </si>
  <si>
    <t>T138V.- Gasto total de turistas procedentes del extranjero con destino en la C.A. de Euskadi, por la forma de organización del viaje según año. Evolución anual 2013 - 2017. (% Vertical)</t>
  </si>
  <si>
    <t>T138GMD.- Gasto medio diario de turistas procedentes del extranjero con destino en la C.A. de Euskadi, por la forma de organización del viaje según año. Evolución anual 2013 - 2017. (V. Absolutos y % Variación)</t>
  </si>
  <si>
    <t>T138GMP.- Gasto medio por persona de turistas procedentes del extranjero con destino en la C.A. de Euskadi, por la forma de organización del viaje según año. Evolución anual 2013 - 2017. (V. Absolutos y % Variación)</t>
  </si>
  <si>
    <t>T137GT.- Gasto total de turistas procedentes del extranjero con destino en la C.A. de Euskadi, por alojamiento utilizado según año. Evolución anual 2013 - 2017. (V. Absolutos y % Variación)</t>
  </si>
  <si>
    <t>T137V.- Gasto total de turistas procedentes del extranjero con destino en la C.A. de Euskadi, por alojamiento utilizado según año. Evolución anual 2013 - 2017. (% Vertical)</t>
  </si>
  <si>
    <t>T137GMD.- Gasto medio diario de turistas procedentes del extranjero con destino en la C.A. de Euskadi, por alojamiento utilizado según año. Evolución anual 2013 - 2017. (V. Absolutos y % Variación)</t>
  </si>
  <si>
    <t>T137GMP.- Gasto medio por persona de turistas procedentes del extranjero con destino en la C.A. de Euskadi, por alojamiento utilizado según año. Evolución anual 2013 - 2017. (V. Absolutos y % Variación)</t>
  </si>
  <si>
    <t>T136GT.- Gasto total de turistas procedentes del extranjero con destino en la C.A. de Euskadi, por duración de la estancia según año. Evolución anual 2013 - 2017. (V. Absolutos y % Variación)</t>
  </si>
  <si>
    <t>T136V.- Gasto total de turistas procedentes del extranjero con destino en la C.A. de Euskadi, por duración de la estancia según año. Evolución anual 2013 - 2017. (% Vertical)</t>
  </si>
  <si>
    <t>T136GMD.- Gasto medio diario de turistas procedentes del extranjero con destino en la C.A. de Euskadi, por duración de la estancia según año. Evolución anual 2013 - 2017. (V. Absolutos y % Variación)</t>
  </si>
  <si>
    <t>T136GMP.- Gasto medio por persona de turistas procedentes del extranjero con destino en la C.A. de Euskadi, por duración de la estancia según año. Evolución anual 2013 - 2017. (V. Absolutos y % Variación)</t>
  </si>
  <si>
    <t>T135GT.- Gasto total de turistas procedentes del extranjero con destino en la C.A. de Euskadi, por motivo de la visita según año. Evolución anual 2013 - 2017. (V. Absolutos y % Variación)</t>
  </si>
  <si>
    <t>T135V.- Gasto total de turistas procedentes del extranjero con destino en la C.A. de Euskadi, por motivo de la visita según año. Evolución anual 2013 - 2017. (% Vertical)</t>
  </si>
  <si>
    <t>T135GMD.- Gasto medio diario de turistas procedentes del extranjero con destino en la C.A. de Euskadi, por motivo de la visita según año. Evolución anual 2013 - 2017. (V. Absolutos y % Variación)</t>
  </si>
  <si>
    <t>T135GMP.- Gasto medio por persona de turistas procedentes del extranjero con destino en la C.A. de Euskadi, por motivo de la visita según año. Evolución anual 2013 - 2017. (V. Absolutos y % Variación)</t>
  </si>
  <si>
    <t>T134GT.- Gasto total de turistas procedentes del extranjero con destino en la C.A. de Euskadi, por país de residencia según año. Evolución anual 2013 - 2017. (V. Absolutos y % Variación)</t>
  </si>
  <si>
    <t>T134V.- Gasto total de turistas procedentes del extranjero con destino en la C.A. de Euskadi, por país de residencia según año. Evolución anual 2013 - 2017. (% Vertical)</t>
  </si>
  <si>
    <t>T134GMD.- Gasto medio diario de turistas procedentes del extranjero con destino en la C.A. de Euskadi, por país de residencia según año. Evolución anual 2013 - 2017. (V. Absolutos y % Variación)</t>
  </si>
  <si>
    <t>T134GMP.- Gasto medio por persona de turistas procedentes del extranjero con destino en la C.A. de Euskadi, por país de residencia según año. Evolución anual 2013 - 2017. (V. Absolutos y % Variación)</t>
  </si>
  <si>
    <t>T133GT.- Gasto total de turistas procedentes del extranjero con destino en la C.A. de Euskadi, por vía de acceso según año. Evolución anual 2013 - 2017. (V. Absolutos y % Variación)</t>
  </si>
  <si>
    <t>T133V.- Gasto total de turistas procedentes del extranjero con destino en la C.A. de Euskadi, por vía de acceso según año. Evolución anual 2013 - 2017. (% Vertical)</t>
  </si>
  <si>
    <t>T133GMD.- Gasto medio diario de turistas procedentes del extranjero con destino en la C.A. de Euskadi, por vía de acceso según año. Evolución anual 2013 - 2017. (V. Absolutos y % Variación)</t>
  </si>
  <si>
    <t>T133GMP.- Gasto medio por persona de turistas procedentes del extranjero con destino en la C.A. de Euskadi, por vía de acceso según año. Evolución anual 2013 - 2017. (V. Absolutos y % Variación)</t>
  </si>
  <si>
    <t>T132GT.- Gasto total de turistas procedentes del extranjero con destino en la C.A. de Euskadi, por mes según año. Evolución anual 2013 - 2017. (V. Absolutos y % Variación)</t>
  </si>
  <si>
    <t>T132V.- Gasto total de turistas procedentes del extranjero con destino en la C.A. de Euskadi, por mes según año. Evolución anual 2013 - 2017. (% Vertical)</t>
  </si>
  <si>
    <t>T132GMD.- Gasto medio diario de turistas procedentes del extranjero con destino en la C.A. de Euskadi, por mes según año. Evolución anual 2013 - 2017. (V. Absolutos y % Variación)</t>
  </si>
  <si>
    <t>T132GMP.- Gasto medio por persona de turistas procedentes del extranjero con destino en la C.A. de Euskadi, por mes según año. Evolución anual 2013 - 2017. (V. Absolutos y % Variación)</t>
  </si>
  <si>
    <t>T104GT.- Gasto total de visitantes procedentes del extranjero con destino en la C.A. de Euskadi, por país de residencia según año. Evolución anual 2013 - 2017. (V. Absolutos y % Variación)</t>
  </si>
  <si>
    <t>T104V.-Gasto total de visitantes procedentes del extranjero con destino en la C.A. de Euskadi, por país de residencia según año. Evolución anual 2013 - 2017. (% Vertical)</t>
  </si>
  <si>
    <t>T104GMD.- Gasto medio diario de visitantes procedentes del extranjero con destino en la C.A. de Euskadi, por país de residencia según año. Evolución anual 2013 - 2017. (V. Absolutos y % Variación)</t>
  </si>
  <si>
    <t>T104GMP.- Gasto medio por persona de visitantes procedentes del extranjero con destino en la C.A. de Euskadi, por país de residencia según año. Evolución anual 2013 - 2017. (V. Absolutos y % Variación)</t>
  </si>
  <si>
    <t>T102GT.- Gasto total de visitantes procedentes del extranjero con destino en la C.A. de Euskadi, por tipo de viajero según año. Evolución anual 2013 - 2017. (V. Absolutos y % Variación)</t>
  </si>
  <si>
    <t>T102V.- Gasto total de visitantes procedentes del extranjero con destino en la C.A. de Euskadi, por tipo de viajero según año. Evolución anual 2013 - 2017. (% Vertical)</t>
  </si>
  <si>
    <t>T102GMD.- Gasto medio diario de visitantes procedentes del extranjero con destino en la C.A. de Euskadi, por tipo de viajero según año. Evolución anual 2013 - 2017. (V. Absolutos y % Variación)</t>
  </si>
  <si>
    <t>T102GMP.- Gasto medio por persona de visitantes procedentes del extranjero con destino en la C.A. de Euskadi, por tipo de viajero según año. Evolución anual 2013 - 2017. (V. Absolutos y % Variación)</t>
  </si>
  <si>
    <t>T103GT.- Gasto total de visitantes procedentes del extranjero con destino en la C.A. de Euskadi, por vía de acceso según año. Evolución anual 2013 - 2017. (V. Absolutos y % Variación)</t>
  </si>
  <si>
    <t>T103V.- Gasto total de visitantes procedentes del extranjero con destino en la C.A. de Euskadi, por vía de acceso según año. Evolución anual 2013 - 2017. (% Vertical)</t>
  </si>
  <si>
    <t>T103GMD.- Gasto medio diario de visitantes procedentes del extranjero con destino en la C.A. de Euskadi, por vía de acceso según año. Evolución anual 2013 - 2017. (V. Absolutos y % Variación)</t>
  </si>
  <si>
    <t>T103GMP.- Gasto medio por persona de visitantes procedentes del extranjero con destino en la C.A. de Euskadi, por vía de acceso según año. Evolución anual 2013 - 2017. (V. Absolutos y % Variación)</t>
  </si>
  <si>
    <t>T101GT.- Gasto total de visitantes procedentes del extranjero con destino en la C.A. de Euskadi, por mes según año. Evolución anual 2013 - 2017. (V. Absolutos y % Variación)</t>
  </si>
  <si>
    <t>T101V.- Gasto total de visitantes procedentes del extranjero con destino en la C.A. de Euskadi, por mes según año. Evolución anual 2013 - 2017. (% Vertical)</t>
  </si>
  <si>
    <t>T101GMD.- Gasto medio diario de visitantes procedentes del extranjero con destino en la C.A. de Euskadi, por mes según año. Evolución anual 2013 - 2017. (V. Absolutos y % Variación)</t>
  </si>
  <si>
    <t>T101GMP.- Gasto medio por persona de visitantes procedentes del extranjero con destino en la C.A. de Euskadi, por mes según año. Evolución anual 2013 - 2017. (V. Absolutos y % Variación)</t>
  </si>
  <si>
    <t>T066.- Entradas de excursionistas procedentes del extranjero con destino en la C.A. de Euskadi, por mes según año. Evolución anual 2013 - 2017. (V. Absolutos y % Variación)</t>
  </si>
  <si>
    <t>T068V.- Entradas de excursionistas procedentes del extranjero con destino en la C.A. de Euskadi, por país de residencia según año. Evolución anual 2013 - 2017. (% Vertical)</t>
  </si>
  <si>
    <t>T067V.- Entradas de excursionistas procedentes del extranjero con destino en la C.A. de Euskadi, por vía de acceso según año. Evolución anual 2013 - 2017. (% Vertical)</t>
  </si>
  <si>
    <t>T066V.- Entradas de excursionistas procedentes del extranjero con destino en la C.A. de Euskadi, por mes según año. Evolución anual 2013 - 2017. (% Vertical)</t>
  </si>
  <si>
    <t>T028.- Entradas de turistas procedentes del extranjero con destino en la C.A. de Euskadi, por la forma de organización del viaje según año. Evolución anual 2013 - 2017. (V. Absolutos y % Variación)</t>
  </si>
  <si>
    <t>T028V.- Entradas de turistas procedentes del extranjero con destino en la C.A. de Euskadi, por la forma de organización del viaje según año. Evolución anual 2013 - 2017. (% Vertical)</t>
  </si>
  <si>
    <t>T027.- Entradas de turistas procedentes del extranjero con destino en la C.A. de Euskadi, por alojamiento utilizado según año. Evolución anual 2013 - 2017. (V. Absolutos y % Variación)</t>
  </si>
  <si>
    <t>T027V.- Entradas de turistas procedentes del extranjero con destino en la C.A. de Euskadi, por alojamiento utilizado según año. Evolución anual 2013 - 2017. (% Vertical)</t>
  </si>
  <si>
    <t>T026.- Entradas de turistas procedentes del extranjero con destino en la C.A. de Euskadi, por duración de la estancia según año. Evolución anual 2013 - 2017. (V. Absolutos y % Variación)</t>
  </si>
  <si>
    <t>T026V.- Entradas de turistas procedentes del extranjero con destino en la C.A. de Euskadi, por duración de la estancia según año. Evolución anual 2013 - 2017. (% Vertical)</t>
  </si>
  <si>
    <t>T025.- Entradas de turistas procedentes del extranjero con destino en la C.A. de Euskadi, por motivo de la visita según año. Evolución anual 2013 - 2017. (V. Absolutos y % Variación)</t>
  </si>
  <si>
    <t>T025V.- Entradas de turistas procedentes del extranjero con destino en la C.A. de Euskadi, por motivo de la visita según año. Evolución anual 2013 - 2017. (% Vertical)</t>
  </si>
  <si>
    <t>T024.- Entradas de turistas procedentes del extranjero con destino en la C.A. de Euskadi, por país de residencia según año. Evolución anual 2013 - 2017. (V. Absolutos y % Variación)</t>
  </si>
  <si>
    <t>T024V.- Entradas de turistas procedentes del extranjero con destino en la C.A. de Euskadi, por país de residencia según año. Evolución anual 2013 - 2017. (% Vertical)</t>
  </si>
  <si>
    <t>T023.- Entradas de turistas procedentes del extranjero con destino en la C.A. de Euskadi, por vía de acceso según año. Evolución anual 2013 - 2017. (V. Absolutos y % Variación)</t>
  </si>
  <si>
    <t>T023V.- Entradas de turistas procedentes del extranjero con destino en la C.A. de Euskadi, por vía de acceso según año. Evolución anual 2013 - 2017. (% Vertical)</t>
  </si>
  <si>
    <t>T022.- Entradas de turistas procedentes del extranjero con destino en la C.A. de Euskadi, por mes según año. Evolución anual 2013 - 2017. (V. Absolutos y % Variación)</t>
  </si>
  <si>
    <t>T022V.- Entradas de turistas procedentes del extranjero con destino en la C.A. de Euskadi, por mes según año. Evolución anual 2013 - 2017. (% Vertical)</t>
  </si>
  <si>
    <t>T004.- Entradas de visitantes procedentes del extranjero con destino en la C.A. de Euskadi, por país de residencia según año. Evolución anual 2013 - 2017. (V. Absolutos y % Variación)</t>
  </si>
  <si>
    <t>T004V.- Entradas de visitantes procedentes del extranjero con destino en la C.A. de Euskadi, por país de residencia según año. Evolución anual 2013 - 2017. (% Vertical)</t>
  </si>
  <si>
    <t>T002.- Entradas de visitantes procedentes del extranjero con destino en la C.A. de Euskadi, por tipo de viajero según año. Evolución anual 2013 - 2017. (V. Absolutos y % Variación)</t>
  </si>
  <si>
    <t>T002V.- Entradas de visitantes procedentes del extranjero con destino en la C.A. de Euskadi, por tipo de viajero según año. Evolución anual 2013 - 2017. (% Vertical)</t>
  </si>
  <si>
    <t>T003.- Entradas de visitantes procedentes del extranjero con destino en la C.A. de Euskadi, por vía de acceso según año. Evolución anual 2013 - 2017. (V. Absolutos y % Variación)</t>
  </si>
  <si>
    <t>T003V.- Entradas de visitantes procedentes del extranjero con destino en la C.A. de Euskadi, por vía de acceso según año. Evolución anual 2013 - 2017. (% Vertical)</t>
  </si>
  <si>
    <t>T001.- Entradas de visitantes procedentes del extranjero con destino en la C.A. de Euskadi, por mes según año. Evolución anual 2013 - 2017. (V. Absolutos y % Variación)</t>
  </si>
  <si>
    <t>T001V.- Entradas de visitantes procedentes del extranjero con destino en la C.A. de Euskadi, por mes según año. Evolución anual 2013 - 2017. (% Vertical)</t>
  </si>
  <si>
    <t xml:space="preserve">T001.- </t>
  </si>
  <si>
    <t>Entradas de visitantes procedentes del extranjero con destino en la C.A. de Euskadi, por mes según año. Evolución anual 2013 - 2017. (V. Absolutos, % Var. Interanual y % Vertical).</t>
  </si>
  <si>
    <t xml:space="preserve">T002.- </t>
  </si>
  <si>
    <t>Entradas de visitantes procedentes del extranjero con destino en la C.A. de Euskadi, por tipo de viajero según año. Evolución anual 2013 - 2017. (V. Absolutos, % Var. Interanual y % Vertical).</t>
  </si>
  <si>
    <t xml:space="preserve">T003.- </t>
  </si>
  <si>
    <t>Entradas de visitantes procedentes del extranjero con destino en la C.A. de Euskadi, por vía de acceso según año. Evolución anual 2013 - 2017. (V. Absolutos, % Var. Interanual y % Vertical).</t>
  </si>
  <si>
    <t xml:space="preserve">T004.- </t>
  </si>
  <si>
    <t>Entradas de visitantes procedentes del extranjero con destino en la C.A. de Euskadi, por país de residencia según año. Evolución anual 2013 - 2017. (V. Absolutos, % Var. Interanual y % Vertical).</t>
  </si>
  <si>
    <t xml:space="preserve">T008.- </t>
  </si>
  <si>
    <t>Entradas de visitantes procedentes del extranjero con destino en la C.A. de Euskadi, por vía de acceso según mes. 2017. (V. Absolutos, % Horizontal, % Vertical y % Var. Interanual).</t>
  </si>
  <si>
    <t xml:space="preserve">T009.- </t>
  </si>
  <si>
    <t>Entradas de visitantes procedentes del extranjero con destino en la C.A. de Euskadi, por país de residencia según mes. 2017. (V. Absolutos, % Horizontal, % Vertical y % Var. Interanual).</t>
  </si>
  <si>
    <t xml:space="preserve">T013.- </t>
  </si>
  <si>
    <t>Entradas de visitantes procedentes del extranjero con destino en la C.A. de Euskadi, por país de residencia según vía de acceso. 2017. (V. Absolutos, % Horizontal, % Vertical y % Var. Interanual).</t>
  </si>
  <si>
    <t/>
  </si>
  <si>
    <t xml:space="preserve">T022.- </t>
  </si>
  <si>
    <t>Entradas de turistas procedentes del extranjero con destino en la C.A. de Euskadi, por mes según año. Evolución anual 2013 - 2017. (V. Absolutos, % Var. Interanual y % Vertical).</t>
  </si>
  <si>
    <t xml:space="preserve">T023.- </t>
  </si>
  <si>
    <t>Entradas de turistas procedentes del extranjero con destino en la C.A. de Euskadi, por vía de acceso según año. Evolución anual 2013 - 2017. (V. Absolutos, % Var. Interanual y % Vertical).</t>
  </si>
  <si>
    <t xml:space="preserve">T024.- </t>
  </si>
  <si>
    <t>Entradas de turistas procedentes del extranjero con destino en la C.A. de Euskadi, por país de residencia según año. Evolución anual 2013 - 2017. (V. Absolutos, % Var. Interanual y % Vertical).</t>
  </si>
  <si>
    <t xml:space="preserve">T025.- </t>
  </si>
  <si>
    <t>Entradas de turistas procedentes del extranjero con destino en la C.A. de Euskadi, por motivo de la visita según año. Evolución anual 2013 - 2017. (V. Absolutos, % Var. Interanual y % Vertical).</t>
  </si>
  <si>
    <t xml:space="preserve">T026.- </t>
  </si>
  <si>
    <t>Entradas de turistas procedentes del extranjero con destino en la C.A. de Euskadi, por duración de la estancia según año. Evolución anual 2013 - 2017. (V. Absolutos, % Var. Interanual y % Vertical).</t>
  </si>
  <si>
    <t xml:space="preserve">T027.- </t>
  </si>
  <si>
    <t>Entradas de turistas procedentes del extranjero con destino en la C.A. de Euskadi, por alojamiento utilizado según año. Evolución anual 2013 - 2017. (V. Absolutos, % Var. Interanual y % Vertical).</t>
  </si>
  <si>
    <t xml:space="preserve">T028.- </t>
  </si>
  <si>
    <t>Entradas de turistas procedentes del extranjero con destino en la C.A. de Euskadi, por la forma de organización del viaje según año. Evolución anual 2013 - 2017. (V. Absolutos, % Var. Interanual y % Vertical).</t>
  </si>
  <si>
    <t xml:space="preserve">T031.- </t>
  </si>
  <si>
    <t>Entradas de turistas procedentes del extranjero con destino en la C.A. de Euskadi, por vía de acceso según mes. 2017. (V. Absolutos, % Horizontal, % Vertical y % Var. Interanual).</t>
  </si>
  <si>
    <t xml:space="preserve">T032.- </t>
  </si>
  <si>
    <t>Entradas de turistas procedentes del extranjero con destino en la C.A. de Euskadi, por país de residencia según mes. 2017. (V. Absolutos, % Horizontal, % Vertical y % Var. Interanual).</t>
  </si>
  <si>
    <t xml:space="preserve">T033.- </t>
  </si>
  <si>
    <t>Entradas de turistas procedentes del extranjero con destino en la C.A. de Euskadi, por motivo de la visita según mes. 2017. (V. Absolutos, % Horizontal, % Vertical y % Var. Interanual).</t>
  </si>
  <si>
    <t xml:space="preserve">T034.- </t>
  </si>
  <si>
    <t>Entradas de turistas procedentes del extranjero con destino en la C.A. de Euskadi, por duración de la estancia según mes. 2017. (V. Absolutos, % Horizontal, % Vertical y % Var. Interanual).</t>
  </si>
  <si>
    <t xml:space="preserve">T035.- </t>
  </si>
  <si>
    <t>Entradas de turistas procedentes del extranjero con destino en la C.A. de Euskadi, por alojamiento utilizado según mes. 2017. (V. Absolutos, % Horizontal, % Vertical y % Var. Interanual).</t>
  </si>
  <si>
    <t xml:space="preserve">T036.- </t>
  </si>
  <si>
    <t>Entradas de turistas procedentes del extranjero con destino en la C.A. de Euskadi, por la forma de organización del viaje según mes. 2017. (V. Absolutos, % Horizontal, % Vertical y % Var. Interanual).</t>
  </si>
  <si>
    <t xml:space="preserve">T039.- </t>
  </si>
  <si>
    <t>Entradas de turistas procedentes del extranjero con destino en la C.A. de Euskadi, por país de residencia según vía de acceso. 2017. (V. Absolutos, % Horizontal, % Vertical y % Var. Interanual).</t>
  </si>
  <si>
    <t xml:space="preserve">T040.- </t>
  </si>
  <si>
    <t>Entradas de turistas procedentes del extranjero con destino en la C.A. de Euskadi, por motivo de la visita según vía de acceso. 2017. (V. Absolutos, % Horizontal, % Vertical y % Var. Interanual).</t>
  </si>
  <si>
    <t xml:space="preserve">T041.- </t>
  </si>
  <si>
    <t>Entradas de turistas procedentes del extranjero con destino en la C.A. de Euskadi, por duración de la estancia según vía de acceso. 2017. (V. Absolutos, % Horizontal, % Vertical y % Var. Interanual).</t>
  </si>
  <si>
    <t xml:space="preserve">T042.- </t>
  </si>
  <si>
    <t>Entradas de turistas procedentes del extranjero con destino en la C.A. de Euskadi, por alojamiento utilizado según vía de acceso. 2017. (V. Absolutos, % Horizontal, % Vertical y % Var. Interanual).</t>
  </si>
  <si>
    <t xml:space="preserve">T043.- </t>
  </si>
  <si>
    <t>Entradas de turistas procedentes del extranjero con destino en la C.A. de Euskadi, por la forma de organización del viaje según vía de acceso. 2017. (V. Absolutos, % Horizontal, % Vertical y % Var. Interanual).</t>
  </si>
  <si>
    <t xml:space="preserve">T046.- </t>
  </si>
  <si>
    <t>Entradas de turistas procedentes del extranjero con destino en la C.A. de Euskadi, por motivo de la visita según país de residencia. 2017. (V. Absolutos, % Horizontal, % Vertical y % Var. Interanual).</t>
  </si>
  <si>
    <t xml:space="preserve">T047.- </t>
  </si>
  <si>
    <t>Entradas de turistas procedentes del extranjero con destino en la C.A. de Euskadi, por duración de la estancia según país de residencia. 2017. (V. Absolutos, % Horizontal, % Vertical y % Var. Interanual).</t>
  </si>
  <si>
    <t xml:space="preserve">T048.- </t>
  </si>
  <si>
    <t>Entradas de turistas procedentes del extranjero con destino en la C.A. de Euskadi, por alojamiento utilizado según país de residencia. 2017. (V. Absolutos, % Horizontal, % Vertical y % Var. Interanual).</t>
  </si>
  <si>
    <t xml:space="preserve">T049.- </t>
  </si>
  <si>
    <t>Entradas de turistas procedentes del extranjero con destino en la C.A. de Euskadi, por la forma de organización del viaje según país de residencia. 2017. (V. Absolutos, % Horizontal, % Vertical y % Var. Interanual).</t>
  </si>
  <si>
    <t xml:space="preserve">T052.- </t>
  </si>
  <si>
    <t>Entradas de turistas procedentes del extranjero con destino en la C.A. de Euskadi, por duración de la estancia según motivo de la visita. 2017. (V. Absolutos, % Horizontal, % Vertical y % Var. Interanual).</t>
  </si>
  <si>
    <t xml:space="preserve">T053.- </t>
  </si>
  <si>
    <t>Entradas de turistas procedentes del extranjero con destino en la C.A. de Euskadi, por alojamiento utilizado según motivo de la visita. 2017. (V. Absolutos, % Horizontal, % Vertical y % Var. Interanual).</t>
  </si>
  <si>
    <t xml:space="preserve">T054.- </t>
  </si>
  <si>
    <t>Entradas de turistas procedentes del extranjero con destino en la C.A. de Euskadi, por la forma de organización del viaje según motivo de la visita. 2017. (V. Absolutos, % Horizontal, % Vertical y % Var. Interanual).</t>
  </si>
  <si>
    <t xml:space="preserve">T057.- </t>
  </si>
  <si>
    <t>Entradas de turistas procedentes del extranjero con destino en la C.A. de Euskadi, por alojamiento utilizado según duración de la estancia. 2017. (V. Absolutos, % Horizontal, % Vertical y % Var. Interanual).</t>
  </si>
  <si>
    <t xml:space="preserve">T058.- </t>
  </si>
  <si>
    <t>Entradas de turistas procedentes del extranjero con destino en la C.A. de Euskadi, por la forma de organización del viaje según duración de la estancia. 2017. (V. Absolutos, % Horizontal, % Vertical y % Var. Interanual).</t>
  </si>
  <si>
    <t xml:space="preserve">T061.- </t>
  </si>
  <si>
    <t>Entradas de turistas procedentes del extranjero con destino en la C.A. de Euskadi, por la forma de organización del viaje según alojamiento utilizado. 2017. (V. Absolutos, % Horizontal, % Vertical y % Var. Interanual).</t>
  </si>
  <si>
    <t xml:space="preserve">T066.- </t>
  </si>
  <si>
    <t>Entradas de excursionistas procedentes del extranjero con destino en la C.A. de Euskadi, por mes según año. Evolución anual 2013 - 2017. (V. Absolutos, % Var. Interanual y % Vertical).</t>
  </si>
  <si>
    <t xml:space="preserve">T073.- </t>
  </si>
  <si>
    <t>Entradas de excursionistas procedentes del extranjero con destino en la C.A. de Euskadi, por vía de acceso según mes. 2017. (V. Absolutos, % Horizontal, % Vertical y % Var. Interanual).</t>
  </si>
  <si>
    <t xml:space="preserve">T074.- </t>
  </si>
  <si>
    <t>Entradas de excursionistas procedentes del extranjero con destino en la C.A. de Euskadi, por país de residencia según mes. 2017. (V. Absolutos, % Horizontal, % Vertical y % Var. Interanual).</t>
  </si>
  <si>
    <t xml:space="preserve">T079.- </t>
  </si>
  <si>
    <t>Entradas de excursionistas procedentes del extranjero con destino en la C.A. de Euskadi, por país de residencia según vía de acceso. 2017. (V. Absolutos, % Horizontal, % Vertical y % Var. Interanual).</t>
  </si>
  <si>
    <t xml:space="preserve">T101.- </t>
  </si>
  <si>
    <t>Gasto de visitantes procedentes del extranjero con destino en la C.A. de Euskadi, por mes según año. Evolución anual 2013 - 2017. (V. Absolutos, % Var. Interanual y % Vertical del Gasto Total) (V. Absolutos y % Var. Interanual del Gasto Medio Diario) (V. Absolutos y % Var. Interanual del Gasto Medio por Persona).</t>
  </si>
  <si>
    <t xml:space="preserve">T102.- </t>
  </si>
  <si>
    <t>Gasto de visitantes procedentes del extranjero con destino en la C.A. de Euskadi, por tipo de viajero según año. Evolución anual 2013 - 2017. (V. Absolutos, % Var. Interanual y % Vertical del Gasto Total) (V. Absolutos y % Var. Interanual del Gasto Medio Diario) (V. Absolutos y % Var. Interanual del Gasto Medio por Persona).</t>
  </si>
  <si>
    <t xml:space="preserve">T103.- </t>
  </si>
  <si>
    <t>Gasto de visitantes procedentes del extranjero con destino en la C.A. de Euskadi, por vía de acceso según año. Evolución anual 2013 - 2017. (V. Absolutos, % Var. Interanual y % Vertical del Gasto Total) (V. Absolutos y % Var. Interanual del Gasto Medio Diario) (V. Absolutos y % Var. Interanual del Gasto Medio por Persona).</t>
  </si>
  <si>
    <t xml:space="preserve">T104.- </t>
  </si>
  <si>
    <t>Gasto de visitantes procedentes del extranjero con destino en la C.A. de Euskadi, por país de residencia según año. Evolución anual 2013 - 2017. (V. Absolutos, % Var. Interanual y % Vertical del Gasto Total) (V. Absolutos y % Var. Interanual del Gasto Medio Diario) (V. Absolutos y % Var. Interanual del Gasto Medio por Persona).</t>
  </si>
  <si>
    <t xml:space="preserve">T108.- </t>
  </si>
  <si>
    <t>Gasto de visitantes procedentes del extranjero con destino en la C.A. de Euskadi, por vía de acceso según mes. 2017. (V. Absolutos, % Horizontal, % Vertical% y % Var. Interanual del Gasto Total) (V. Absolutos y % Var. Interanual del Gasto Medio Diario) (V. Absolutos y % Var. Interanual del Gasto Medio por Persona).</t>
  </si>
  <si>
    <t xml:space="preserve">T109.- </t>
  </si>
  <si>
    <t>Gasto de visitantes procedentes del extranjero con destino en la C.A. de Euskadi, por país de residencia según mes. 2017. (V. Absolutos, % Horizontal, % Vertical% y % Var. Interanual del Gasto Total) (V. Absolutos y % Var. Interanual del Gasto Medio Diario) (V. Absolutos y % Var. Interanual del Gasto Medio por Persona).</t>
  </si>
  <si>
    <t xml:space="preserve">T113.- </t>
  </si>
  <si>
    <t>Gasto de visitantes procedentes del extranjero con destino en la C.A. de Euskadi, por país de residencia según vía de acceso. 2017. (V. Absolutos, % Horizontal, % Vertical% y % Var. Interanual del Gasto Total) (V. Absolutos y % Var. Interanual del Gasto Medio Diario) (V. Absolutos y % Var. Interanual del Gasto Medio por Persona).</t>
  </si>
  <si>
    <t xml:space="preserve">T132.- </t>
  </si>
  <si>
    <t>Gasto de turistas procedentes del extranjero con destino en la C.A. de Euskadi, por mes según año. Evolución anual 2013 - 2017. (V. Absolutos, % Var. Interanual y % Vertical del Gasto Total) (V. Absolutos y % Var. Interanual del Gasto Medio Diario) (V. Absolutos y % Var. Interanual del Gasto Medio por Persona).</t>
  </si>
  <si>
    <t xml:space="preserve">T133.- </t>
  </si>
  <si>
    <t>Gasto de turistas procedentes del extranjero con destino en la C.A. de Euskadi, por vía de acceso según año. Evolución anual 2013 - 2017. (V. Absolutos, % Var. Interanual y % Vertical del Gasto Total) (V. Absolutos y % Var. Interanual del Gasto Medio Diario) (V. Absolutos y % Var. Interanual del Gasto Medio por Persona).</t>
  </si>
  <si>
    <t xml:space="preserve">T134.- </t>
  </si>
  <si>
    <t>Gasto de turistas procedentes del extranjero con destino en la C.A. de Euskadi, por país de residencia según año. Evolución anual 2013 - 2017. (V. Absolutos, % Var. Interanual y % Vertical del Gasto Total) (V. Absolutos y % Var. Interanual del Gasto Medio Diario) (V. Absolutos y % Var. Interanual del Gasto Medio por Persona).</t>
  </si>
  <si>
    <t xml:space="preserve">T135.- </t>
  </si>
  <si>
    <t>Gasto de turistas procedentes del extranjero con destino en la C.A. de Euskadi, por motivo de la visita según año. Evolución anual 2013 - 2017. (V. Absolutos, % Var. Interanual y % Vertical del Gasto Total) (V. Absolutos y % Var. Interanual del Gasto Medio Diario) (V. Absolutos y % Var. Interanual del Gasto Medio por Persona).</t>
  </si>
  <si>
    <t xml:space="preserve">T136.- </t>
  </si>
  <si>
    <t>Gasto de turistas procedentes del extranjero con destino en la C.A. de Euskadi, por duración de la estancia según año. Evolución anual 2013 - 2017. (V. Absolutos, % Var. Interanual y % Vertical del Gasto Total) (V. Absolutos y % Var. Interanual del Gasto Medio Diario) (V. Absolutos y % Var. Interanual del Gasto Medio por Persona).</t>
  </si>
  <si>
    <t xml:space="preserve">T137.- </t>
  </si>
  <si>
    <t>Gasto de turistas procedentes del extranjero con destino en la C.A. de Euskadi, por alojamiento utilizado según año. Evolución anual 2013 - 2017. (V. Absolutos, % Var. Interanual y % Vertical del Gasto Total) (V. Absolutos y % Var. Interanual del Gasto Medio Diario) (V. Absolutos y % Var. Interanual del Gasto Medio por Persona).</t>
  </si>
  <si>
    <t xml:space="preserve">T138.- </t>
  </si>
  <si>
    <t>Gasto de turistas procedentes del extranjero con destino en la C.A. de Euskadi, por la forma de organización del viaje según año. Evolución anual 2013 - 2017. (V. Absolutos, % Var. Interanual y % Vertical del Gasto Total) (V. Absolutos y % Var. Interanual del Gasto Medio Diario) (V. Absolutos y % Var. Interanual del Gasto Medio por Persona).</t>
  </si>
  <si>
    <t xml:space="preserve">T141.- </t>
  </si>
  <si>
    <t>Gasto de turistas procedentes del extranjero con destino en la C.A. de Euskadi, por vía de acceso según mes. 2017. (V. Absolutos, % Horizontal, % Vertical y % Var. Interanual del Gasto Total) (V. Absolutos y % Var. Interanual del Gasto Medio Diario) (V. Absolutos y % Var. Interanual del Gasto Medio por Persona).</t>
  </si>
  <si>
    <t xml:space="preserve">T142.- </t>
  </si>
  <si>
    <t>Gasto de turistas procedentes del extranjero con destino en la C.A. de Euskadi, por país de residencia según mes. 2017. (V. Absolutos, % Horizontal, % Vertical y % Var. Interanual del Gasto Total) (V. Absolutos y % Var. Interanual del Gasto Medio Diario) (V. Absolutos y % Var. Interanual del Gasto Medio por Persona).</t>
  </si>
  <si>
    <t xml:space="preserve">T143.- </t>
  </si>
  <si>
    <t>Gasto de turistas procedentes del extranjero con destino en la C.A. de Euskadi, por motivo de la visita según mes. 2017. (V. Absolutos, % Horizontal, % Vertical y % Var. Interanual del Gasto Total) (V. Absolutos y % Var. Interanual del Gasto Medio Diario) (V. Absolutos y % Var. Interanual del Gasto Medio por Persona).</t>
  </si>
  <si>
    <t xml:space="preserve">T144.- </t>
  </si>
  <si>
    <t>Gasto de turistas procedentes del extranjero con destino en la C.A. de Euskadi, por duración de la estancia según mes. 2017. (V. Absolutos, % Horizontal, % Vertical y % Var. Interanual del Gasto Total) (V. Absolutos y % Var. Interanual del Gasto Medio Diario) (V. Absolutos y % Var. Interanual del Gasto Medio por Persona).</t>
  </si>
  <si>
    <t xml:space="preserve">T145.- </t>
  </si>
  <si>
    <t>Gasto de turistas procedentes del extranjero con destino en la C.A. de Euskadi, por alojamiento utilizado según mes. 2017. (V. Absolutos, % Horizontal, % Vertical y % Var. Interanual del Gasto Total) (V. Absolutos y % Var. Interanual del Gasto Medio Diario) (V. Absolutos y % Var. Interanual del Gasto Medio por Persona).</t>
  </si>
  <si>
    <t xml:space="preserve">T146.- </t>
  </si>
  <si>
    <t>Gasto de turistas procedentes del extranjero con destino en la C.A. de Euskadi, por la forma de organización del viaje según mes. 2017. (V. Absolutos, % Horizontal, % Vertical y % Var. Interanual del Gasto Total) (V. Absolutos y % Var. Interanual del Gasto Medio Diario) (V. Absolutos y % Var. Interanual del Gasto Medio por Persona).</t>
  </si>
  <si>
    <t xml:space="preserve">T149.- </t>
  </si>
  <si>
    <t>Gasto de turistas procedentes del extranjero con destino en la C.A. de Euskadi, por país de residencia según vía de acceso. 2017. (V. Absolutos, % Horizontal, % Vertical y % Var. Interanual del Gasto Total) (V. Absolutos y % Var. Interanual del Gasto Medio Diario) (V. Absolutos y % Var. Interanual del Gasto Medio por Persona).</t>
  </si>
  <si>
    <t xml:space="preserve">T150.- </t>
  </si>
  <si>
    <t>Gasto de turistas procedentes del extranjero con destino en la C.A. de Euskadi, por motivo de la visita según vía de acceso. 2017. (V. Absolutos, % Horizontal, % Vertical y % Var. Interanual del Gasto Total) (V. Absolutos y % Var. Interanual del Gasto Medio Diario) (V. Absolutos y % Var. Interanual del Gasto Medio por Persona).</t>
  </si>
  <si>
    <t xml:space="preserve">T151.- </t>
  </si>
  <si>
    <t>Gasto de turistas procedentes del extranjero con destino en la C.A. de Euskadi, por duración de la estancia según vía de acceso. 2017. (V. Absolutos, % Horizontal, % Vertical y % Var. Interanual del Gasto Total) (V. Absolutos y % Var. Interanual del Gasto Medio Diario) (V. Absolutos y % Var. Interanual del Gasto Medio por Persona).</t>
  </si>
  <si>
    <t xml:space="preserve">T152.- </t>
  </si>
  <si>
    <t>Gasto de turistas procedentes del extranjero con destino en la C.A. de Euskadi, por alojamiento utilizado según vía de acceso. 2017. (V. Absolutos, % Horizontal, % Vertical y % Var. Interanual del Gasto Total) (V. Absolutos y % Var. Interanual del Gasto Medio Diario) (V. Absolutos y % Var. Interanual del Gasto Medio por Persona).</t>
  </si>
  <si>
    <t xml:space="preserve">T153.- </t>
  </si>
  <si>
    <t>Gasto de turistas procedentes del extranjero con destino en la C.A. de Euskadi, por la forma de organización del viaje según vía de acceso. 2017. (V. Absolutos, % Horizontal, % Vertical y % Var. Interanual del Gasto Total) (V. Absolutos y % Var. Interanual del Gasto Medio Diario) (V. Absolutos y % Var. Interanual del Gasto Medio por Persona).</t>
  </si>
  <si>
    <t xml:space="preserve">T156.- </t>
  </si>
  <si>
    <t>Gasto de turistas procedentes del extranjero con destino en la C.A. de Euskadi, por motivo de la visita según país de residencia. 2017. (V. Absolutos, % Horizontal, % Vertical y % Var. Interanual del Gasto Total) (V. Absolutos y % Var. Interanual del Gasto Medio Diario) (V. Absolutos y % Var. Interanual del Gasto Medio por Persona).</t>
  </si>
  <si>
    <t xml:space="preserve">T157.- </t>
  </si>
  <si>
    <t>Gasto de turistas procedentes del extranjero con destino en la C.A. de Euskadi, por duración de la estancia según país de residencia. 2017. (V. Absolutos, % Horizontal, % Vertical y % Var. Interanual del Gasto Total) (V. Absolutos y % Var. Interanual del Gasto Medio Diario) (V. Absolutos y % Var. Interanual del Gasto Medio por Persona).</t>
  </si>
  <si>
    <t xml:space="preserve">T158.- </t>
  </si>
  <si>
    <t>Gasto de turistas procedentes del extranjero con destino en la C.A. de Euskadi, por alojamiento utilizado según país de residencia. 2017. (V. Absolutos, % Horizontal, % Vertical y % Var. Interanual del Gasto Total) (V. Absolutos y % Var. Interanual del Gasto Medio Diario) (V. Absolutos y % Var. Interanual del Gasto Medio por Persona).</t>
  </si>
  <si>
    <t xml:space="preserve">T159.- </t>
  </si>
  <si>
    <t>Gasto de turistas procedentes del extranjero con destino en la C.A. de Euskadi, por la forma de organización del viaje según país de residencia. 2017. (V. Absolutos, % Horizontal, % Vertical y % Var. Interanual del Gasto Total) (V. Absolutos y % Var. Interanual del Gasto Medio Diario) (V. Absolutos y % Var. Interanual del Gasto Medio por Persona).</t>
  </si>
  <si>
    <t xml:space="preserve">T162.- </t>
  </si>
  <si>
    <t>Gasto de turistas procedentes del extranjero con destino en la C.A. de Euskadi, por duración de la estancia según motivo de la visita. 2017. (V. Absolutos, % Horizontal, % Vertical y % Var. Interanual del Gasto Total) (V. Absolutos y % Var. Interanual del Gasto Medio Diario) (V. Absolutos y % Var. Interanual del Gasto Medio por Persona).</t>
  </si>
  <si>
    <t xml:space="preserve">T163.- </t>
  </si>
  <si>
    <t>Gasto de turistas procedentes del extranjero con destino en la C.A. de Euskadi, por alojamiento utilizado según motivo de la visita. 2017. (V. Absolutos, % Horizontal, % Vertical y % Var. Interanual del Gasto Total) (V. Absolutos y % Var. Interanual del Gasto Medio Diario) (V. Absolutos y % Var. Interanual del Gasto Medio por Persona).</t>
  </si>
  <si>
    <t xml:space="preserve">T164.- </t>
  </si>
  <si>
    <t>Gasto de turistas procedentes del extranjero con destino en la C.A. de Euskadi, por la forma de organización del viaje según motivo de la visita. 2017. (V. Absolutos, % Horizontal, % Vertical y % Var. Interanual del Gasto Total) (V. Absolutos y % Var. Interanual del Gasto Medio Diario) (V. Absolutos y % Var. Interanual del Gasto Medio por Persona).</t>
  </si>
  <si>
    <t xml:space="preserve">T167.- </t>
  </si>
  <si>
    <t>Gasto de turistas procedentes del extranjero con destino en la C.A. de Euskadi, por alojamiento utilizado según duración de la estancia. 2017. (V. Absolutos, % Horizontal, % Vertical y % Var. Interanual del Gasto Total) (V. Absolutos y % Var. Interanual del Gasto Medio Diario) (V. Absolutos y % Var. Interanual del Gasto Medio por Persona).</t>
  </si>
  <si>
    <t xml:space="preserve">T168.- </t>
  </si>
  <si>
    <t>Gasto de turistas procedentes del extranjero con destino en la C.A. de Euskadi, por la forma de organización del viaje según duración de la estancia. 2017. (V. Absolutos, % Horizontal, % Vertical y % Var. Interanual del Gasto Total) (V. Absolutos y % Var. Interanual del Gasto Medio Diario) (V. Absolutos y % Var. Interanual del Gasto Medio por Persona).</t>
  </si>
  <si>
    <t xml:space="preserve">T171.- </t>
  </si>
  <si>
    <t>Gasto de turistas procedentes del extranjero con destino en la C.A. de Euskadi, por la forma de organización del viaje según alojamiento utilizado. 2017. (V. Absolutos, % Horizontal, % Vertical y % Var. Interanual del Gasto Total) (V. Absolutos y % Var. Interanual del Gasto Medio Diario) (V. Absolutos y % Var. Interanual del Gasto Medio por Persona).</t>
  </si>
  <si>
    <t xml:space="preserve">T184.- </t>
  </si>
  <si>
    <t>Gasto de excursionistas procedentes del extranjero con destino en la C.A. de Euskadi, por mes según año. Evolución anual 2013 - 2017. (V. Absolutos, % Var. Interanual y % Vertical del Gasto Total) (V. Absolutos y % Var. Interanual del Gasto Medio por Persona).</t>
  </si>
  <si>
    <t xml:space="preserve">T185.- </t>
  </si>
  <si>
    <t>Gasto de excursionistas procedentes del extranjero con destino en la C.A. de Euskadi, por vía de acceso según año. Evolución anual 2013 - 2017. (V. Absolutos, % Var. Interanual y % Vertical del Gasto Total) (V. Absolutos y % Var. Interanual del Gasto Medio por Persona).</t>
  </si>
  <si>
    <t xml:space="preserve">T186.- </t>
  </si>
  <si>
    <t>Gasto de excursionistas procedentes del extranjero con destino en la C.A. de Euskadi, por país de residencia según año. Evolución anual 2013 - 2017. (V. Absolutos, % Var. Interanual y % Vertical del Gasto Total) (V. Absolutos y % Var. Interanual del Gasto Medio por Persona).</t>
  </si>
  <si>
    <t xml:space="preserve">T191.- </t>
  </si>
  <si>
    <t>Gasto de excursionistas procedentes del extranjero con destino en la C.A. de Euskadi, por vía de acceso según mes. 2017. (V. Absolutos, % Horizontal, % Vertical y % Var. Interanual del Gasto Total) (V. Absolutos y % Var. Interanual del Gasto Medio por Persona).</t>
  </si>
  <si>
    <t xml:space="preserve">T192.- </t>
  </si>
  <si>
    <t>Gasto de excursionistas procedentes del extranjero con destino en la C.A. de Euskadi, por país de residencia según mes. 2017. (V. Absolutos, % Horizontal, % Vertical y % Var. Interanual del Gasto Total) (V. Absolutos y % Var. Interanual del Gasto Medio por Persona).</t>
  </si>
  <si>
    <t xml:space="preserve">T197.- </t>
  </si>
  <si>
    <t>Gasto de excursionistas procedentes del extranjero con destino en la C.A. de Euskadi, por país de residencia según vía de acceso. 2017. (V. Absolutos, % Horizontal, % Vertical y % Var. Interanual del Gasto Total) (V. Absolutos y % Var. Interanual del Gasto Medio por Persona).</t>
  </si>
  <si>
    <t xml:space="preserve">T211.- </t>
  </si>
  <si>
    <t>Estancia media de turistas procedentes del extranjero con destino en la C.A. de Euskadi, por mes según año. Evolución anual 2013 - 2017.. (V. Absolutos y % Var. Interanual).</t>
  </si>
  <si>
    <t xml:space="preserve">T212.- </t>
  </si>
  <si>
    <t>Estancia media de turistas procedentes del extranjero con destino en la C.A. de Euskadi, por vía de acceso según año. Evolución anual 2013 - 2017.. (V. Absolutos y % Var. Interanual).</t>
  </si>
  <si>
    <t xml:space="preserve">T213.- </t>
  </si>
  <si>
    <t>Estancia media de turistas procedentes del extranjero con destino en la C.A. de Euskadi, por país de residencia según año. Evolución anual 2013 - 2017.. (V. Absolutos y % Var. Interanual).</t>
  </si>
  <si>
    <t xml:space="preserve">T214.- </t>
  </si>
  <si>
    <t>Estancia media de turistas procedentes del extranjero con destino en la C.A. de Euskadi, por motivo de la visita según año. Evolución anual 2013 - 2017.. (V. Absolutos y % Var. Interanual).</t>
  </si>
  <si>
    <t xml:space="preserve">T215.- </t>
  </si>
  <si>
    <t>Estancia media de turistas procedentes del extranjero con destino en la C.A. de Euskadi, por duración de la estancia según año. Evolución anual 2013 - 2017.. (V. Absolutos y % Var. Interanual).</t>
  </si>
  <si>
    <t xml:space="preserve">T216.- </t>
  </si>
  <si>
    <t>Estancia media de turistas procedentes del extranjero con destino en la C.A. de Euskadi, por alojamiento utilizado según año. Evolución anual 2013 - 2017.. (V. Absolutos y % Var. Interanual).</t>
  </si>
  <si>
    <t xml:space="preserve">T217.- </t>
  </si>
  <si>
    <t>Estancia media de turistas procedentes del extranjero con destino en la C.A. de Euskadi, por la forma de organización del viaje según año. Evolución anual 2013 - 2017.. (V. Absolutos y % Var. Interanual).</t>
  </si>
  <si>
    <t xml:space="preserve">T220.- </t>
  </si>
  <si>
    <t>Estancia media de turistas procedentes del extranjero con destino en la C.A. de Euskadi, por vía de acceso según mes. 2017. (V. Absolutos y % Var. Interanual).</t>
  </si>
  <si>
    <t xml:space="preserve">T221.- </t>
  </si>
  <si>
    <t>Estancia media de turistas procedentes del extranjero con destino en la C.A. de Euskadi, por país de residencia según mes. 2017. (V. Absolutos y % Var. Interanual).</t>
  </si>
  <si>
    <t xml:space="preserve">T222.- </t>
  </si>
  <si>
    <t>Estancia media de turistas procedentes del extranjero con destino en la C.A. de Euskadi, por motivo de la visita según mes. 2017. (V. Absolutos y % Var. Interanual).</t>
  </si>
  <si>
    <t xml:space="preserve">T223.- </t>
  </si>
  <si>
    <t>Estancia media de turistas procedentes del extranjero con destino en la C.A. de Euskadi, por duración de la estancia según mes. 2017. (V. Absolutos y % Var. Interanual).</t>
  </si>
  <si>
    <t xml:space="preserve">T224.- </t>
  </si>
  <si>
    <t>Estancia media de turistas procedentes del extranjero con destino en la C.A. de Euskadi, por alojamiento utilizado según mes. 2017. (V. Absolutos y % Var. Interanual).</t>
  </si>
  <si>
    <t xml:space="preserve">T225.- </t>
  </si>
  <si>
    <t>Estancia media de turistas procedentes del extranjero con destino en la C.A. de Euskadi, por la forma de organización del viaje según mes. 2017. (V. Absolutos y % Var. Interanual).</t>
  </si>
  <si>
    <t xml:space="preserve">T228.- </t>
  </si>
  <si>
    <t>Estancia media de turistas procedentes del extranjero con destino en la C.A. de Euskadi, por país de residencia según vía de acceso. 2017. (V. Absolutos y % Var. Interanual).</t>
  </si>
  <si>
    <t xml:space="preserve">T229.- </t>
  </si>
  <si>
    <t>Estancia media de turistas procedentes del extranjero con destino en la C.A. de Euskadi, por motivo de la visita según vía de acceso. 2017. (V. Absolutos y % Var. Interanual).</t>
  </si>
  <si>
    <t xml:space="preserve">T230.- </t>
  </si>
  <si>
    <t>Estancia media de turistas procedentes del extranjero con destino en la C.A. de Euskadi, por duración de la estancia según vía de acceso. 2017. (V. Absolutos y % Var. Interanual).</t>
  </si>
  <si>
    <t xml:space="preserve">T231.- </t>
  </si>
  <si>
    <t>Estancia media de turistas procedentes del extranjero con destino en la C.A. de Euskadi, por alojamiento utilizado según vía de acceso. 2017. (V. Absolutos y % Var. Interanual).</t>
  </si>
  <si>
    <t xml:space="preserve">T232.- </t>
  </si>
  <si>
    <t>Estancia media de turistas procedentes del extranjero con destino en la C.A. de Euskadi, por la forma de organización del viaje según vía de acceso. 2017. (V. Absolutos y % Var. Interanual).</t>
  </si>
  <si>
    <t xml:space="preserve">T235.- </t>
  </si>
  <si>
    <t>Estancia media de turistas procedentes del extranjero con destino en la C.A. de Euskadi, por motivo de la visita según país de residencia. 2017. (V. Absolutos y % Var. Interanual).</t>
  </si>
  <si>
    <t xml:space="preserve">T236.- </t>
  </si>
  <si>
    <t>Estancia media de turistas procedentes del extranjero con destino en la C.A. de Euskadi, por duración de la estancia según país de residencia. 2017. (V. Absolutos y % Var. Interanual).</t>
  </si>
  <si>
    <t xml:space="preserve">T237.- </t>
  </si>
  <si>
    <t>Estancia media de turistas procedentes del extranjero con destino en la C.A. de Euskadi, por alojamiento utilizado según país de residencia. 2017. (V. Absolutos y % Var. Interanual).</t>
  </si>
  <si>
    <t xml:space="preserve">T238.- </t>
  </si>
  <si>
    <t>Estancia media de turistas procedentes del extranjero con destino en la C.A. de Euskadi, por la forma de organización del viaje según país de residencia. 2017. (V. Absolutos y % Var. Interanual).</t>
  </si>
  <si>
    <t xml:space="preserve">T241.- </t>
  </si>
  <si>
    <t>Estancia media de turistas procedentes del extranjero con destino en la C.A. de Euskadi, por duración de la estancia según motivo de la visita. 2017. (V. Absolutos y % Var. Interanual).</t>
  </si>
  <si>
    <t xml:space="preserve">T242.- </t>
  </si>
  <si>
    <t>Estancia media de turistas procedentes del extranjero con destino en la C.A. de Euskadi, por alojamiento utilizado según motivo de la visita. 2017. (V. Absolutos y % Var. Interanual).</t>
  </si>
  <si>
    <t xml:space="preserve">T243.- </t>
  </si>
  <si>
    <t>Estancia media de turistas procedentes del extranjero con destino en la C.A. de Euskadi, por la forma de organización del viaje según motivo de la visita. 2017. (V. Absolutos y % Var. Interanual).</t>
  </si>
  <si>
    <t xml:space="preserve">T246.- </t>
  </si>
  <si>
    <t>Estancia media de turistas procedentes del extranjero con destino en la C.A. de Euskadi, por alojamiento utilizado según duración de la estancia. 2017. (V. Absolutos y % Var. Interanual).</t>
  </si>
  <si>
    <t xml:space="preserve">T247.- </t>
  </si>
  <si>
    <t>Estancia media de turistas procedentes del extranjero con destino en la C.A. de Euskadi, por la forma de organización del viaje según duración de la estancia. 2017. (V. Absolutos y % Var. Interanual).</t>
  </si>
  <si>
    <t xml:space="preserve">T250.- </t>
  </si>
  <si>
    <t>Estancia media de turistas procedentes del extranjero con destino en la C.A. de Euskadi, por la forma de organización del viaje según alojamiento utilizado. 2017. (V. Absolutos y % Var. Interanual).</t>
  </si>
  <si>
    <t>(∆17/16) / Variación respecto al año anterior</t>
  </si>
  <si>
    <t>--</t>
  </si>
  <si>
    <t>2013</t>
  </si>
  <si>
    <t>2014</t>
  </si>
  <si>
    <t>2015</t>
  </si>
  <si>
    <t>2016</t>
  </si>
  <si>
    <t>2017</t>
  </si>
  <si>
    <t>∆17/16</t>
  </si>
  <si>
    <t>(∆17/16) / Aurreko urteari buruz aldaketa / Variación respecto al año anterior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</si>
</sst>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8" x14ac:knownFonts="1">
    <font>
      <sz val="10"/>
      <name val="Arial"/>
    </font>
    <font>
      <b/>
      <sz val="18"/>
      <name val="Arial"/>
      <family val="2"/>
    </font>
    <font>
      <sz val="8"/>
      <name val="Arial"/>
      <family val="2"/>
    </font>
    <font>
      <sz val="9"/>
      <name val="Arial"/>
      <family val="2"/>
    </font>
    <font>
      <sz val="10"/>
      <name val="Arial"/>
      <family val="2"/>
    </font>
    <font>
      <sz val="9"/>
      <color theme="1"/>
      <name val="Arial"/>
      <family val="2"/>
    </font>
    <font>
      <b/>
      <sz val="9"/>
      <color theme="0"/>
      <name val="Arial"/>
      <family val="2"/>
    </font>
    <font>
      <b/>
      <sz val="9"/>
      <color theme="1"/>
      <name val="Arial"/>
      <family val="2"/>
    </font>
    <font>
      <b/>
      <sz val="18"/>
      <name val="Trebuchet MS"/>
      <family val="2"/>
    </font>
    <font>
      <b/>
      <sz val="18"/>
      <name val="Arial Rounded MT Bold"/>
      <family val="2"/>
    </font>
    <font>
      <sz val="9"/>
      <name val="Arial Rounded MT Bold"/>
      <family val="2"/>
    </font>
    <font>
      <sz val="10"/>
      <name val="Arial Rounded MT Bold"/>
      <family val="2"/>
    </font>
    <font>
      <u/>
      <sz val="10"/>
      <name val="Arial Rounded MT Bold"/>
      <family val="2"/>
    </font>
    <font>
      <b/>
      <sz val="14"/>
      <name val="Arial Rounded MT Bold"/>
      <family val="2"/>
    </font>
    <font>
      <b/>
      <sz val="14"/>
      <name val="Arial"/>
      <family val="2"/>
    </font>
    <font>
      <sz val="16"/>
      <color theme="0"/>
      <name val="Arial Rounded MT Bold"/>
      <family val="2"/>
    </font>
    <font>
      <sz val="10"/>
      <color theme="0"/>
      <name val="Arial"/>
      <family val="2"/>
    </font>
    <font>
      <b/>
      <sz val="9"/>
      <name val="Arial"/>
      <family val="2"/>
    </font>
  </fonts>
  <fills count="42">
    <fill>
      <patternFill patternType="none"/>
    </fill>
    <fill>
      <patternFill patternType="gray125"/>
    </fill>
    <fill>
      <patternFill patternType="solid">
        <fgColor theme="5" tint="0.79998168889431442"/>
        <bgColor theme="7" tint="0.59999389629810485"/>
      </patternFill>
    </fill>
    <fill>
      <patternFill patternType="solid">
        <fgColor theme="4" tint="-0.249977111117893"/>
        <bgColor theme="7" tint="0.59999389629810485"/>
      </patternFill>
    </fill>
    <fill>
      <patternFill patternType="solid">
        <fgColor theme="6" tint="-0.249977111117893"/>
        <bgColor theme="7" tint="0.59999389629810485"/>
      </patternFill>
    </fill>
    <fill>
      <patternFill patternType="solid">
        <fgColor theme="4" tint="0.79998168889431442"/>
        <bgColor theme="7" tint="0.79992065187536243"/>
      </patternFill>
    </fill>
    <fill>
      <patternFill patternType="solid">
        <fgColor theme="6" tint="0.79998168889431442"/>
        <bgColor theme="7" tint="0.79992065187536243"/>
      </patternFill>
    </fill>
    <fill>
      <patternFill patternType="solid">
        <fgColor theme="6" tint="0.79998168889431442"/>
        <bgColor theme="7" tint="0.59999389629810485"/>
      </patternFill>
    </fill>
    <fill>
      <patternFill patternType="solid">
        <fgColor theme="6" tint="0.59999389629810485"/>
        <bgColor theme="7" tint="0.59999389629810485"/>
      </patternFill>
    </fill>
    <fill>
      <patternFill patternType="solid">
        <fgColor theme="4" tint="0.59999389629810485"/>
        <bgColor theme="7" tint="0.59999389629810485"/>
      </patternFill>
    </fill>
    <fill>
      <patternFill patternType="solid">
        <fgColor theme="9" tint="0.59999389629810485"/>
        <bgColor theme="7" tint="0.59999389629810485"/>
      </patternFill>
    </fill>
    <fill>
      <patternFill patternType="solid">
        <fgColor theme="5" tint="-0.249977111117893"/>
        <bgColor theme="7" tint="0.59999389629810485"/>
      </patternFill>
    </fill>
    <fill>
      <patternFill patternType="solid">
        <fgColor theme="5" tint="0.59999389629810485"/>
        <bgColor theme="7" tint="0.59999389629810485"/>
      </patternFill>
    </fill>
    <fill>
      <patternFill patternType="solid">
        <fgColor theme="0" tint="-0.249977111117893"/>
        <bgColor indexed="64"/>
      </patternFill>
    </fill>
    <fill>
      <patternFill patternType="solid">
        <fgColor theme="7" tint="-0.24994659260841701"/>
        <bgColor indexed="64"/>
      </patternFill>
    </fill>
    <fill>
      <patternFill patternType="solid">
        <fgColor theme="7" tint="0.59999389629810485"/>
        <bgColor theme="7" tint="0.59999389629810485"/>
      </patternFill>
    </fill>
    <fill>
      <patternFill patternType="solid">
        <fgColor theme="7"/>
        <bgColor theme="7" tint="0.59999389629810485"/>
      </patternFill>
    </fill>
    <fill>
      <patternFill patternType="solid">
        <fgColor theme="7" tint="0.79998168889431442"/>
        <bgColor theme="7" tint="0.79992065187536243"/>
      </patternFill>
    </fill>
    <fill>
      <patternFill patternType="solid">
        <fgColor theme="7" tint="-0.249977111117893"/>
        <bgColor theme="7" tint="0.59999389629810485"/>
      </patternFill>
    </fill>
    <fill>
      <patternFill patternType="solid">
        <fgColor theme="5"/>
        <bgColor indexed="64"/>
      </patternFill>
    </fill>
    <fill>
      <patternFill patternType="solid">
        <fgColor theme="5" tint="0.79998168889431442"/>
        <bgColor theme="7" tint="0.79992065187536243"/>
      </patternFill>
    </fill>
    <fill>
      <patternFill patternType="solid">
        <fgColor theme="8" tint="0.79998168889431442"/>
        <bgColor theme="7" tint="0.59999389629810485"/>
      </patternFill>
    </fill>
    <fill>
      <patternFill patternType="solid">
        <fgColor theme="8" tint="-0.249977111117893"/>
        <bgColor theme="7" tint="0.59999389629810485"/>
      </patternFill>
    </fill>
    <fill>
      <patternFill patternType="solid">
        <fgColor theme="8" tint="0.79998168889431442"/>
        <bgColor theme="7" tint="0.79992065187536243"/>
      </patternFill>
    </fill>
    <fill>
      <patternFill patternType="solid">
        <fgColor theme="8" tint="0.59999389629810485"/>
        <bgColor theme="7" tint="0.59999389629810485"/>
      </patternFill>
    </fill>
    <fill>
      <patternFill patternType="solid">
        <fgColor theme="8"/>
        <bgColor indexed="64"/>
      </patternFill>
    </fill>
    <fill>
      <patternFill patternType="solid">
        <fgColor theme="4"/>
        <bgColor theme="7" tint="0.59999389629810485"/>
      </patternFill>
    </fill>
    <fill>
      <patternFill patternType="solid">
        <fgColor theme="9" tint="-0.249977111117893"/>
        <bgColor theme="7" tint="0.59999389629810485"/>
      </patternFill>
    </fill>
    <fill>
      <patternFill patternType="solid">
        <fgColor theme="9" tint="0.79998168889431442"/>
        <bgColor theme="7" tint="0.79992065187536243"/>
      </patternFill>
    </fill>
    <fill>
      <patternFill patternType="solid">
        <fgColor theme="9"/>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4" tint="-0.249977111117893"/>
        <bgColor indexed="64"/>
      </patternFill>
    </fill>
    <fill>
      <patternFill patternType="solid">
        <fgColor theme="6" tint="0.59999389629810485"/>
        <bgColor theme="7" tint="0.79992065187536243"/>
      </patternFill>
    </fill>
    <fill>
      <patternFill patternType="solid">
        <fgColor theme="7" tint="0.79998168889431442"/>
        <bgColor theme="7" tint="0.59999389629810485"/>
      </patternFill>
    </fill>
    <fill>
      <patternFill patternType="solid">
        <fgColor theme="9" tint="0.79998168889431442"/>
        <bgColor theme="7" tint="0.59999389629810485"/>
      </patternFill>
    </fill>
  </fills>
  <borders count="127">
    <border>
      <left/>
      <right/>
      <top/>
      <bottom/>
      <diagonal/>
    </border>
    <border>
      <left/>
      <right/>
      <top/>
      <bottom style="medium">
        <color indexed="64"/>
      </bottom>
      <diagonal/>
    </border>
    <border>
      <left/>
      <right/>
      <top style="medium">
        <color indexed="64"/>
      </top>
      <bottom/>
      <diagonal/>
    </border>
    <border>
      <left/>
      <right style="thin">
        <color theme="0"/>
      </right>
      <top/>
      <bottom style="thin">
        <color theme="0"/>
      </bottom>
      <diagonal/>
    </border>
    <border>
      <left/>
      <right/>
      <top/>
      <bottom style="thin">
        <color theme="0"/>
      </bottom>
      <diagonal/>
    </border>
    <border>
      <left/>
      <right style="thin">
        <color theme="0"/>
      </right>
      <top/>
      <bottom/>
      <diagonal/>
    </border>
    <border>
      <left/>
      <right style="thin">
        <color theme="0"/>
      </right>
      <top style="medium">
        <color theme="1"/>
      </top>
      <bottom style="thin">
        <color theme="0"/>
      </bottom>
      <diagonal/>
    </border>
    <border>
      <left/>
      <right/>
      <top style="medium">
        <color theme="1"/>
      </top>
      <bottom style="thin">
        <color theme="0"/>
      </bottom>
      <diagonal/>
    </border>
    <border>
      <left/>
      <right/>
      <top/>
      <bottom style="medium">
        <color theme="1"/>
      </bottom>
      <diagonal/>
    </border>
    <border>
      <left/>
      <right/>
      <top style="thin">
        <color theme="0"/>
      </top>
      <bottom style="medium">
        <color theme="1"/>
      </bottom>
      <diagonal/>
    </border>
    <border>
      <left style="medium">
        <color theme="1"/>
      </left>
      <right style="thin">
        <color theme="0"/>
      </right>
      <top style="thin">
        <color theme="0"/>
      </top>
      <bottom style="medium">
        <color theme="1"/>
      </bottom>
      <diagonal/>
    </border>
    <border>
      <left/>
      <right style="thin">
        <color theme="0"/>
      </right>
      <top style="thin">
        <color theme="0"/>
      </top>
      <bottom style="medium">
        <color theme="1"/>
      </bottom>
      <diagonal/>
    </border>
    <border>
      <left/>
      <right/>
      <top style="thin">
        <color theme="0"/>
      </top>
      <bottom style="medium">
        <color auto="1"/>
      </bottom>
      <diagonal/>
    </border>
    <border>
      <left/>
      <right style="thin">
        <color theme="0"/>
      </right>
      <top style="thin">
        <color theme="0"/>
      </top>
      <bottom style="medium">
        <color auto="1"/>
      </bottom>
      <diagonal/>
    </border>
    <border>
      <left/>
      <right/>
      <top style="double">
        <color auto="1"/>
      </top>
      <bottom style="thin">
        <color theme="0"/>
      </bottom>
      <diagonal/>
    </border>
    <border>
      <left/>
      <right style="thin">
        <color theme="0"/>
      </right>
      <top style="double">
        <color auto="1"/>
      </top>
      <bottom style="thin">
        <color theme="0"/>
      </bottom>
      <diagonal/>
    </border>
    <border>
      <left style="medium">
        <color theme="1"/>
      </left>
      <right style="double">
        <color theme="1"/>
      </right>
      <top style="double">
        <color auto="1"/>
      </top>
      <bottom style="thin">
        <color theme="0"/>
      </bottom>
      <diagonal/>
    </border>
    <border>
      <left style="medium">
        <color theme="1"/>
      </left>
      <right style="double">
        <color theme="1"/>
      </right>
      <top style="thin">
        <color theme="0"/>
      </top>
      <bottom style="medium">
        <color auto="1"/>
      </bottom>
      <diagonal/>
    </border>
    <border>
      <left/>
      <right style="thin">
        <color theme="0"/>
      </right>
      <top style="medium">
        <color theme="1"/>
      </top>
      <bottom/>
      <diagonal/>
    </border>
    <border>
      <left/>
      <right style="thin">
        <color theme="0"/>
      </right>
      <top/>
      <bottom style="medium">
        <color theme="1"/>
      </bottom>
      <diagonal/>
    </border>
    <border>
      <left/>
      <right/>
      <top style="thin">
        <color theme="0"/>
      </top>
      <bottom style="thin">
        <color theme="0"/>
      </bottom>
      <diagonal/>
    </border>
    <border>
      <left style="medium">
        <color theme="1"/>
      </left>
      <right style="double">
        <color theme="1"/>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style="medium">
        <color auto="1"/>
      </bottom>
      <diagonal/>
    </border>
    <border>
      <left/>
      <right/>
      <top style="thin">
        <color theme="0"/>
      </top>
      <bottom/>
      <diagonal/>
    </border>
    <border>
      <left/>
      <right style="thin">
        <color theme="0"/>
      </right>
      <top style="thin">
        <color theme="0"/>
      </top>
      <bottom/>
      <diagonal/>
    </border>
    <border>
      <left style="medium">
        <color theme="1"/>
      </left>
      <right/>
      <top style="double">
        <color auto="1"/>
      </top>
      <bottom style="thin">
        <color theme="0"/>
      </bottom>
      <diagonal/>
    </border>
    <border>
      <left style="medium">
        <color theme="1"/>
      </left>
      <right style="thin">
        <color theme="0"/>
      </right>
      <top style="thin">
        <color theme="0"/>
      </top>
      <bottom style="medium">
        <color auto="1"/>
      </bottom>
      <diagonal/>
    </border>
    <border>
      <left style="medium">
        <color theme="1"/>
      </left>
      <right style="double">
        <color theme="1"/>
      </right>
      <top style="thin">
        <color theme="0"/>
      </top>
      <bottom style="medium">
        <color theme="1"/>
      </bottom>
      <diagonal/>
    </border>
    <border>
      <left style="thin">
        <color theme="0"/>
      </left>
      <right style="thin">
        <color theme="0"/>
      </right>
      <top style="double">
        <color auto="1"/>
      </top>
      <bottom style="thin">
        <color theme="0"/>
      </bottom>
      <diagonal/>
    </border>
    <border>
      <left style="medium">
        <color theme="1"/>
      </left>
      <right style="thin">
        <color theme="0"/>
      </right>
      <top style="thin">
        <color theme="0"/>
      </top>
      <bottom/>
      <diagonal/>
    </border>
    <border>
      <left style="thin">
        <color theme="0"/>
      </left>
      <right style="thin">
        <color theme="0"/>
      </right>
      <top style="medium">
        <color theme="1"/>
      </top>
      <bottom style="thin">
        <color theme="0"/>
      </bottom>
      <diagonal/>
    </border>
    <border>
      <left style="medium">
        <color theme="1"/>
      </left>
      <right/>
      <top style="thin">
        <color theme="0"/>
      </top>
      <bottom style="medium">
        <color theme="1"/>
      </bottom>
      <diagonal/>
    </border>
    <border>
      <left style="thin">
        <color theme="0"/>
      </left>
      <right style="thin">
        <color theme="0"/>
      </right>
      <top style="thin">
        <color theme="0"/>
      </top>
      <bottom style="medium">
        <color auto="1"/>
      </bottom>
      <diagonal/>
    </border>
    <border>
      <left style="thin">
        <color theme="0"/>
      </left>
      <right style="thin">
        <color theme="0"/>
      </right>
      <top style="thin">
        <color theme="0"/>
      </top>
      <bottom/>
      <diagonal/>
    </border>
    <border>
      <left style="medium">
        <color auto="1"/>
      </left>
      <right style="double">
        <color auto="1"/>
      </right>
      <top style="double">
        <color auto="1"/>
      </top>
      <bottom style="thin">
        <color theme="0"/>
      </bottom>
      <diagonal/>
    </border>
    <border>
      <left style="thin">
        <color theme="0"/>
      </left>
      <right/>
      <top style="medium">
        <color theme="1"/>
      </top>
      <bottom style="thin">
        <color theme="0"/>
      </bottom>
      <diagonal/>
    </border>
    <border>
      <left style="thin">
        <color theme="0"/>
      </left>
      <right/>
      <top style="double">
        <color auto="1"/>
      </top>
      <bottom style="thin">
        <color theme="0"/>
      </bottom>
      <diagonal/>
    </border>
    <border>
      <left style="thin">
        <color theme="0"/>
      </left>
      <right/>
      <top style="thin">
        <color theme="0"/>
      </top>
      <bottom style="medium">
        <color theme="1"/>
      </bottom>
      <diagonal/>
    </border>
    <border>
      <left style="thin">
        <color theme="0"/>
      </left>
      <right/>
      <top style="thin">
        <color theme="0"/>
      </top>
      <bottom style="medium">
        <color auto="1"/>
      </bottom>
      <diagonal/>
    </border>
    <border>
      <left style="thin">
        <color theme="0"/>
      </left>
      <right/>
      <top/>
      <bottom style="thin">
        <color theme="0"/>
      </bottom>
      <diagonal/>
    </border>
    <border>
      <left style="thin">
        <color theme="0"/>
      </left>
      <right/>
      <top style="thin">
        <color theme="0"/>
      </top>
      <bottom style="thin">
        <color theme="0"/>
      </bottom>
      <diagonal/>
    </border>
    <border>
      <left style="medium">
        <color theme="1"/>
      </left>
      <right/>
      <top style="thin">
        <color theme="0"/>
      </top>
      <bottom style="thin">
        <color theme="0"/>
      </bottom>
      <diagonal/>
    </border>
    <border>
      <left style="thin">
        <color theme="0"/>
      </left>
      <right/>
      <top style="medium">
        <color auto="1"/>
      </top>
      <bottom style="double">
        <color auto="1"/>
      </bottom>
      <diagonal/>
    </border>
    <border>
      <left style="thin">
        <color theme="0"/>
      </left>
      <right/>
      <top style="medium">
        <color theme="1"/>
      </top>
      <bottom/>
      <diagonal/>
    </border>
    <border>
      <left/>
      <right style="thin">
        <color theme="0"/>
      </right>
      <top style="medium">
        <color auto="1"/>
      </top>
      <bottom style="double">
        <color auto="1"/>
      </bottom>
      <diagonal/>
    </border>
    <border>
      <left style="medium">
        <color theme="1"/>
      </left>
      <right/>
      <top style="medium">
        <color auto="1"/>
      </top>
      <bottom style="double">
        <color auto="1"/>
      </bottom>
      <diagonal/>
    </border>
    <border>
      <left/>
      <right style="medium">
        <color auto="1"/>
      </right>
      <top style="medium">
        <color auto="1"/>
      </top>
      <bottom style="double">
        <color auto="1"/>
      </bottom>
      <diagonal/>
    </border>
    <border>
      <left/>
      <right style="medium">
        <color auto="1"/>
      </right>
      <top/>
      <bottom style="medium">
        <color indexed="64"/>
      </bottom>
      <diagonal/>
    </border>
    <border>
      <left/>
      <right style="medium">
        <color theme="1"/>
      </right>
      <top style="medium">
        <color theme="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medium">
        <color auto="1"/>
      </top>
      <bottom style="double">
        <color auto="1"/>
      </bottom>
      <diagonal/>
    </border>
    <border>
      <left style="medium">
        <color auto="1"/>
      </left>
      <right style="double">
        <color auto="1"/>
      </right>
      <top style="medium">
        <color auto="1"/>
      </top>
      <bottom style="medium">
        <color theme="1"/>
      </bottom>
      <diagonal/>
    </border>
    <border>
      <left style="medium">
        <color auto="1"/>
      </left>
      <right style="double">
        <color auto="1"/>
      </right>
      <top style="medium">
        <color auto="1"/>
      </top>
      <bottom style="double">
        <color auto="1"/>
      </bottom>
      <diagonal/>
    </border>
    <border>
      <left style="medium">
        <color auto="1"/>
      </left>
      <right style="double">
        <color auto="1"/>
      </right>
      <top style="thin">
        <color theme="0"/>
      </top>
      <bottom style="thin">
        <color theme="0"/>
      </bottom>
      <diagonal/>
    </border>
    <border>
      <left style="medium">
        <color auto="1"/>
      </left>
      <right style="double">
        <color auto="1"/>
      </right>
      <top style="thin">
        <color theme="0"/>
      </top>
      <bottom style="medium">
        <color auto="1"/>
      </bottom>
      <diagonal/>
    </border>
    <border>
      <left style="thin">
        <color theme="0"/>
      </left>
      <right/>
      <top style="medium">
        <color auto="1"/>
      </top>
      <bottom style="medium">
        <color theme="1"/>
      </bottom>
      <diagonal/>
    </border>
    <border>
      <left/>
      <right style="double">
        <color theme="1"/>
      </right>
      <top style="medium">
        <color theme="1"/>
      </top>
      <bottom style="thin">
        <color theme="0"/>
      </bottom>
      <diagonal/>
    </border>
    <border>
      <left/>
      <right style="double">
        <color theme="1"/>
      </right>
      <top style="medium">
        <color auto="1"/>
      </top>
      <bottom style="double">
        <color auto="1"/>
      </bottom>
      <diagonal/>
    </border>
    <border>
      <left/>
      <right style="double">
        <color theme="1"/>
      </right>
      <top style="thin">
        <color theme="0"/>
      </top>
      <bottom style="thin">
        <color theme="0"/>
      </bottom>
      <diagonal/>
    </border>
    <border>
      <left/>
      <right style="double">
        <color theme="1"/>
      </right>
      <top style="thin">
        <color theme="0"/>
      </top>
      <bottom style="medium">
        <color auto="1"/>
      </bottom>
      <diagonal/>
    </border>
    <border>
      <left style="medium">
        <color theme="1"/>
      </left>
      <right style="double">
        <color theme="1"/>
      </right>
      <top style="medium">
        <color theme="1"/>
      </top>
      <bottom style="thin">
        <color theme="0"/>
      </bottom>
      <diagonal/>
    </border>
    <border>
      <left style="medium">
        <color theme="1"/>
      </left>
      <right style="double">
        <color theme="1"/>
      </right>
      <top style="medium">
        <color auto="1"/>
      </top>
      <bottom style="double">
        <color auto="1"/>
      </bottom>
      <diagonal/>
    </border>
    <border>
      <left/>
      <right style="medium">
        <color theme="1"/>
      </right>
      <top/>
      <bottom style="thin">
        <color theme="0"/>
      </bottom>
      <diagonal/>
    </border>
    <border>
      <left/>
      <right style="medium">
        <color theme="1"/>
      </right>
      <top style="thin">
        <color theme="0"/>
      </top>
      <bottom style="thin">
        <color theme="0"/>
      </bottom>
      <diagonal/>
    </border>
    <border>
      <left/>
      <right style="medium">
        <color theme="1"/>
      </right>
      <top style="thin">
        <color theme="0"/>
      </top>
      <bottom style="medium">
        <color auto="1"/>
      </bottom>
      <diagonal/>
    </border>
    <border>
      <left/>
      <right style="medium">
        <color theme="1"/>
      </right>
      <top style="medium">
        <color theme="1"/>
      </top>
      <bottom style="thin">
        <color theme="0"/>
      </bottom>
      <diagonal/>
    </border>
    <border>
      <left/>
      <right style="medium">
        <color theme="1"/>
      </right>
      <top style="medium">
        <color auto="1"/>
      </top>
      <bottom style="double">
        <color auto="1"/>
      </bottom>
      <diagonal/>
    </border>
    <border>
      <left/>
      <right/>
      <top style="medium">
        <color theme="1"/>
      </top>
      <bottom style="medium">
        <color auto="1"/>
      </bottom>
      <diagonal/>
    </border>
    <border>
      <left/>
      <right style="medium">
        <color auto="1"/>
      </right>
      <top style="thin">
        <color theme="0"/>
      </top>
      <bottom style="medium">
        <color auto="1"/>
      </bottom>
      <diagonal/>
    </border>
    <border>
      <left style="thin">
        <color theme="0"/>
      </left>
      <right style="thin">
        <color theme="0"/>
      </right>
      <top style="medium">
        <color auto="1"/>
      </top>
      <bottom style="double">
        <color auto="1"/>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style="double">
        <color theme="1"/>
      </right>
      <top style="double">
        <color auto="1"/>
      </top>
      <bottom style="thin">
        <color theme="0"/>
      </bottom>
      <diagonal/>
    </border>
    <border>
      <left/>
      <right style="medium">
        <color theme="1"/>
      </right>
      <top style="double">
        <color auto="1"/>
      </top>
      <bottom style="thin">
        <color theme="0"/>
      </bottom>
      <diagonal/>
    </border>
    <border>
      <left style="thin">
        <color theme="0"/>
      </left>
      <right style="thin">
        <color theme="0"/>
      </right>
      <top style="medium">
        <color auto="1"/>
      </top>
      <bottom style="medium">
        <color theme="1"/>
      </bottom>
      <diagonal/>
    </border>
    <border>
      <left/>
      <right style="thin">
        <color theme="0"/>
      </right>
      <top style="medium">
        <color auto="1"/>
      </top>
      <bottom style="medium">
        <color theme="1"/>
      </bottom>
      <diagonal/>
    </border>
    <border>
      <left/>
      <right/>
      <top style="medium">
        <color auto="1"/>
      </top>
      <bottom style="medium">
        <color theme="1"/>
      </bottom>
      <diagonal/>
    </border>
    <border>
      <left/>
      <right style="medium">
        <color auto="1"/>
      </right>
      <top style="medium">
        <color theme="1"/>
      </top>
      <bottom/>
      <diagonal/>
    </border>
    <border>
      <left/>
      <right style="medium">
        <color auto="1"/>
      </right>
      <top style="double">
        <color auto="1"/>
      </top>
      <bottom style="thin">
        <color theme="0"/>
      </bottom>
      <diagonal/>
    </border>
    <border>
      <left/>
      <right style="medium">
        <color theme="1"/>
      </right>
      <top style="medium">
        <color theme="1"/>
      </top>
      <bottom/>
      <diagonal/>
    </border>
    <border>
      <left/>
      <right style="medium">
        <color theme="1"/>
      </right>
      <top style="thin">
        <color theme="0"/>
      </top>
      <bottom style="medium">
        <color theme="1"/>
      </bottom>
      <diagonal/>
    </border>
    <border>
      <left style="medium">
        <color auto="1"/>
      </left>
      <right style="double">
        <color auto="1"/>
      </right>
      <top style="thin">
        <color theme="0"/>
      </top>
      <bottom/>
      <diagonal/>
    </border>
    <border>
      <left style="medium">
        <color auto="1"/>
      </left>
      <right style="thin">
        <color auto="1"/>
      </right>
      <top/>
      <bottom style="thin">
        <color auto="1"/>
      </bottom>
      <diagonal/>
    </border>
    <border>
      <left/>
      <right style="medium">
        <color theme="1"/>
      </right>
      <top style="thin">
        <color theme="0"/>
      </top>
      <bottom/>
      <diagonal/>
    </border>
    <border>
      <left style="thin">
        <color theme="0"/>
      </left>
      <right style="medium">
        <color auto="1"/>
      </right>
      <top style="medium">
        <color theme="1"/>
      </top>
      <bottom style="medium">
        <color auto="1"/>
      </bottom>
      <diagonal/>
    </border>
    <border>
      <left style="medium">
        <color theme="1"/>
      </left>
      <right/>
      <top style="thin">
        <color theme="0"/>
      </top>
      <bottom/>
      <diagonal/>
    </border>
    <border>
      <left style="medium">
        <color theme="1"/>
      </left>
      <right/>
      <top style="thin">
        <color theme="0"/>
      </top>
      <bottom style="medium">
        <color auto="1"/>
      </bottom>
      <diagonal/>
    </border>
    <border>
      <left style="thin">
        <color theme="0"/>
      </left>
      <right/>
      <top/>
      <bottom style="medium">
        <color indexed="64"/>
      </bottom>
      <diagonal/>
    </border>
    <border>
      <left style="medium">
        <color auto="1"/>
      </left>
      <right style="double">
        <color auto="1"/>
      </right>
      <top/>
      <bottom style="medium">
        <color auto="1"/>
      </bottom>
      <diagonal/>
    </border>
    <border>
      <left/>
      <right style="double">
        <color theme="1"/>
      </right>
      <top style="thin">
        <color theme="0"/>
      </top>
      <bottom style="medium">
        <color theme="1"/>
      </bottom>
      <diagonal/>
    </border>
    <border>
      <left style="medium">
        <color theme="1"/>
      </left>
      <right/>
      <top style="medium">
        <color theme="1"/>
      </top>
      <bottom style="medium">
        <color auto="1"/>
      </bottom>
      <diagonal/>
    </border>
    <border>
      <left/>
      <right style="double">
        <color theme="1"/>
      </right>
      <top style="thin">
        <color theme="0"/>
      </top>
      <bottom/>
      <diagonal/>
    </border>
    <border>
      <left style="thin">
        <color theme="0"/>
      </left>
      <right style="thin">
        <color theme="0"/>
      </right>
      <top/>
      <bottom style="medium">
        <color auto="1"/>
      </bottom>
      <diagonal/>
    </border>
    <border>
      <left/>
      <right style="medium">
        <color theme="1"/>
      </right>
      <top/>
      <bottom style="medium">
        <color auto="1"/>
      </bottom>
      <diagonal/>
    </border>
    <border>
      <left/>
      <right style="double">
        <color theme="1"/>
      </right>
      <top/>
      <bottom style="medium">
        <color auto="1"/>
      </bottom>
      <diagonal/>
    </border>
    <border>
      <left/>
      <right style="medium">
        <color auto="1"/>
      </right>
      <top/>
      <bottom style="medium">
        <color theme="1"/>
      </bottom>
      <diagonal/>
    </border>
    <border>
      <left style="thin">
        <color auto="1"/>
      </left>
      <right style="thin">
        <color auto="1"/>
      </right>
      <top/>
      <bottom style="thin">
        <color auto="1"/>
      </bottom>
      <diagonal/>
    </border>
    <border>
      <left/>
      <right style="medium">
        <color theme="1"/>
      </right>
      <top/>
      <bottom/>
      <diagonal/>
    </border>
    <border>
      <left/>
      <right style="medium">
        <color theme="1"/>
      </right>
      <top style="medium">
        <color auto="1"/>
      </top>
      <bottom style="medium">
        <color auto="1"/>
      </bottom>
      <diagonal/>
    </border>
    <border>
      <left/>
      <right style="thin">
        <color theme="0"/>
      </right>
      <top style="medium">
        <color auto="1"/>
      </top>
      <bottom style="medium">
        <color auto="1"/>
      </bottom>
      <diagonal/>
    </border>
    <border>
      <left style="thin">
        <color theme="0"/>
      </left>
      <right/>
      <top style="medium">
        <color auto="1"/>
      </top>
      <bottom style="medium">
        <color auto="1"/>
      </bottom>
      <diagonal/>
    </border>
    <border>
      <left style="medium">
        <color auto="1"/>
      </left>
      <right style="double">
        <color theme="1"/>
      </right>
      <top style="medium">
        <color auto="1"/>
      </top>
      <bottom style="double">
        <color auto="1"/>
      </bottom>
      <diagonal/>
    </border>
    <border>
      <left style="thin">
        <color theme="0"/>
      </left>
      <right/>
      <top/>
      <bottom/>
      <diagonal/>
    </border>
    <border>
      <left style="medium">
        <color auto="1"/>
      </left>
      <right style="double">
        <color auto="1"/>
      </right>
      <top style="thin">
        <color theme="0"/>
      </top>
      <bottom style="medium">
        <color theme="1"/>
      </bottom>
      <diagonal/>
    </border>
    <border>
      <left style="thin">
        <color theme="0"/>
      </left>
      <right style="thin">
        <color theme="0"/>
      </right>
      <top style="thin">
        <color theme="0"/>
      </top>
      <bottom style="medium">
        <color theme="1"/>
      </bottom>
      <diagonal/>
    </border>
    <border>
      <left style="medium">
        <color theme="1"/>
      </left>
      <right/>
      <top/>
      <bottom/>
      <diagonal/>
    </border>
    <border>
      <left style="thin">
        <color auto="1"/>
      </left>
      <right style="thin">
        <color auto="1"/>
      </right>
      <top/>
      <bottom style="medium">
        <color auto="1"/>
      </bottom>
      <diagonal/>
    </border>
    <border>
      <left style="medium">
        <color theme="1"/>
      </left>
      <right style="double">
        <color theme="1"/>
      </right>
      <top style="thin">
        <color theme="0"/>
      </top>
      <bottom/>
      <diagonal/>
    </border>
    <border>
      <left style="thin">
        <color theme="0"/>
      </left>
      <right/>
      <top style="medium">
        <color theme="1"/>
      </top>
      <bottom style="medium">
        <color auto="1"/>
      </bottom>
      <diagonal/>
    </border>
    <border>
      <left style="medium">
        <color auto="1"/>
      </left>
      <right/>
      <top style="medium">
        <color theme="1"/>
      </top>
      <bottom style="medium">
        <color theme="1"/>
      </bottom>
      <diagonal/>
    </border>
    <border>
      <left/>
      <right/>
      <top style="medium">
        <color theme="1"/>
      </top>
      <bottom style="medium">
        <color theme="1"/>
      </bottom>
      <diagonal/>
    </border>
    <border>
      <left style="medium">
        <color auto="1"/>
      </left>
      <right style="double">
        <color auto="1"/>
      </right>
      <top/>
      <bottom style="medium">
        <color theme="1"/>
      </bottom>
      <diagonal/>
    </border>
    <border>
      <left style="thin">
        <color theme="0"/>
      </left>
      <right/>
      <top/>
      <bottom style="medium">
        <color theme="1"/>
      </bottom>
      <diagonal/>
    </border>
    <border>
      <left/>
      <right/>
      <top style="medium">
        <color theme="0"/>
      </top>
      <bottom style="medium">
        <color auto="1"/>
      </bottom>
      <diagonal/>
    </border>
    <border>
      <left/>
      <right style="thin">
        <color theme="0"/>
      </right>
      <top style="medium">
        <color theme="0"/>
      </top>
      <bottom style="medium">
        <color auto="1"/>
      </bottom>
      <diagonal/>
    </border>
    <border>
      <left style="medium">
        <color auto="1"/>
      </left>
      <right/>
      <top style="medium">
        <color auto="1"/>
      </top>
      <bottom style="medium">
        <color theme="1"/>
      </bottom>
      <diagonal/>
    </border>
  </borders>
  <cellStyleXfs count="3">
    <xf numFmtId="0" fontId="0" fillId="0" borderId="0"/>
    <xf numFmtId="0" fontId="4" fillId="0" borderId="0" applyNumberFormat="0" applyFill="0" applyBorder="0" applyAlignment="0" applyProtection="0"/>
    <xf numFmtId="0" fontId="4" fillId="0" borderId="0"/>
  </cellStyleXfs>
  <cellXfs count="1070">
    <xf numFmtId="0" fontId="0" fillId="0" borderId="0" xfId="0"/>
    <xf numFmtId="0" fontId="0" fillId="0" borderId="0" xfId="0" applyBorder="1"/>
    <xf numFmtId="3" fontId="0" fillId="0" borderId="0" xfId="0" applyNumberFormat="1" applyBorder="1"/>
    <xf numFmtId="0" fontId="1" fillId="0" borderId="0" xfId="0" applyFont="1" applyAlignment="1">
      <alignment horizontal="center" vertical="center"/>
    </xf>
    <xf numFmtId="0" fontId="0" fillId="0" borderId="0" xfId="0" applyBorder="1" applyAlignment="1">
      <alignment horizontal="center" vertical="center"/>
    </xf>
    <xf numFmtId="0" fontId="3" fillId="0" borderId="0" xfId="0" applyFont="1"/>
    <xf numFmtId="0" fontId="4" fillId="0" borderId="0" xfId="0" applyFont="1"/>
    <xf numFmtId="0" fontId="4" fillId="0" borderId="0" xfId="1"/>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4" borderId="6" xfId="0" applyFont="1" applyFill="1" applyBorder="1" applyAlignment="1">
      <alignment horizontal="center" vertical="center" wrapText="1"/>
    </xf>
    <xf numFmtId="3" fontId="5" fillId="6" borderId="5" xfId="0" applyNumberFormat="1" applyFont="1" applyFill="1" applyBorder="1" applyAlignment="1">
      <alignment horizontal="right" wrapText="1"/>
    </xf>
    <xf numFmtId="3" fontId="5" fillId="7" borderId="13" xfId="0" applyNumberFormat="1" applyFont="1" applyFill="1" applyBorder="1" applyAlignment="1">
      <alignment horizontal="right" wrapText="1"/>
    </xf>
    <xf numFmtId="3" fontId="5" fillId="8" borderId="3" xfId="0" applyNumberFormat="1" applyFont="1" applyFill="1" applyBorder="1" applyAlignment="1">
      <alignment horizontal="right" wrapText="1"/>
    </xf>
    <xf numFmtId="3" fontId="5" fillId="8" borderId="4" xfId="0" applyNumberFormat="1" applyFont="1" applyFill="1" applyBorder="1" applyAlignment="1">
      <alignment horizontal="right" wrapText="1"/>
    </xf>
    <xf numFmtId="3" fontId="5" fillId="8" borderId="13" xfId="0" applyNumberFormat="1" applyFont="1" applyFill="1" applyBorder="1" applyAlignment="1">
      <alignment horizontal="right" wrapText="1"/>
    </xf>
    <xf numFmtId="3" fontId="5" fillId="9" borderId="15" xfId="0" applyNumberFormat="1" applyFont="1" applyFill="1" applyBorder="1" applyAlignment="1">
      <alignment horizontal="right" wrapText="1"/>
    </xf>
    <xf numFmtId="3" fontId="5" fillId="9" borderId="3" xfId="0" applyNumberFormat="1" applyFont="1" applyFill="1" applyBorder="1" applyAlignment="1">
      <alignment horizontal="right" wrapText="1"/>
    </xf>
    <xf numFmtId="3" fontId="5" fillId="5" borderId="3" xfId="0" applyNumberFormat="1" applyFont="1" applyFill="1" applyBorder="1" applyAlignment="1">
      <alignment horizontal="right" wrapText="1"/>
    </xf>
    <xf numFmtId="164" fontId="7" fillId="9" borderId="16" xfId="0" applyNumberFormat="1" applyFont="1" applyFill="1" applyBorder="1" applyAlignment="1">
      <alignment horizontal="right" wrapText="1"/>
    </xf>
    <xf numFmtId="164" fontId="5" fillId="9" borderId="15" xfId="0" applyNumberFormat="1" applyFont="1" applyFill="1" applyBorder="1" applyAlignment="1">
      <alignment horizontal="right" wrapText="1"/>
    </xf>
    <xf numFmtId="164" fontId="5" fillId="9" borderId="3" xfId="0" applyNumberFormat="1" applyFont="1" applyFill="1" applyBorder="1" applyAlignment="1">
      <alignment horizontal="right" wrapText="1"/>
    </xf>
    <xf numFmtId="3" fontId="5" fillId="5" borderId="4" xfId="0" applyNumberFormat="1" applyFont="1" applyFill="1" applyBorder="1" applyAlignment="1">
      <alignment horizontal="right" wrapText="1"/>
    </xf>
    <xf numFmtId="3" fontId="5" fillId="9" borderId="14" xfId="0" applyNumberFormat="1" applyFont="1" applyFill="1" applyBorder="1" applyAlignment="1">
      <alignment horizontal="right" wrapText="1"/>
    </xf>
    <xf numFmtId="3" fontId="5" fillId="9" borderId="13" xfId="0" applyNumberFormat="1" applyFont="1" applyFill="1" applyBorder="1" applyAlignment="1">
      <alignment horizontal="right" wrapText="1"/>
    </xf>
    <xf numFmtId="3" fontId="5" fillId="9" borderId="4" xfId="0" applyNumberFormat="1" applyFont="1" applyFill="1" applyBorder="1" applyAlignment="1">
      <alignment horizontal="right" wrapText="1"/>
    </xf>
    <xf numFmtId="164" fontId="5" fillId="9" borderId="4" xfId="0" applyNumberFormat="1" applyFont="1" applyFill="1" applyBorder="1" applyAlignment="1">
      <alignment horizontal="right" wrapText="1"/>
    </xf>
    <xf numFmtId="3" fontId="5" fillId="2" borderId="23" xfId="0" applyNumberFormat="1" applyFont="1" applyFill="1" applyBorder="1" applyAlignment="1">
      <alignment horizontal="right" wrapText="1"/>
    </xf>
    <xf numFmtId="3" fontId="5" fillId="2" borderId="1" xfId="0" applyNumberFormat="1" applyFont="1" applyFill="1" applyBorder="1" applyAlignment="1">
      <alignment horizontal="right" wrapText="1"/>
    </xf>
    <xf numFmtId="4" fontId="5" fillId="5" borderId="3" xfId="0" applyNumberFormat="1" applyFont="1" applyFill="1" applyBorder="1" applyAlignment="1">
      <alignment horizontal="right" wrapText="1"/>
    </xf>
    <xf numFmtId="4" fontId="5" fillId="5" borderId="4" xfId="0" applyNumberFormat="1" applyFont="1" applyFill="1" applyBorder="1" applyAlignment="1">
      <alignment horizontal="right" wrapText="1"/>
    </xf>
    <xf numFmtId="4" fontId="5" fillId="9" borderId="3" xfId="0" applyNumberFormat="1" applyFont="1" applyFill="1" applyBorder="1" applyAlignment="1">
      <alignment horizontal="right" wrapText="1"/>
    </xf>
    <xf numFmtId="4" fontId="5" fillId="9" borderId="4" xfId="0" applyNumberFormat="1" applyFont="1" applyFill="1" applyBorder="1" applyAlignment="1">
      <alignment horizontal="right" wrapText="1"/>
    </xf>
    <xf numFmtId="3" fontId="5" fillId="8" borderId="15" xfId="0" applyNumberFormat="1" applyFont="1" applyFill="1" applyBorder="1" applyAlignment="1">
      <alignment horizontal="right" wrapText="1"/>
    </xf>
    <xf numFmtId="3" fontId="5" fillId="8" borderId="14" xfId="0" applyNumberFormat="1" applyFont="1" applyFill="1" applyBorder="1" applyAlignment="1">
      <alignment horizontal="right" wrapText="1"/>
    </xf>
    <xf numFmtId="3" fontId="5" fillId="12" borderId="15" xfId="0" applyNumberFormat="1" applyFont="1" applyFill="1" applyBorder="1" applyAlignment="1">
      <alignment horizontal="right" wrapText="1"/>
    </xf>
    <xf numFmtId="3" fontId="5" fillId="12" borderId="3" xfId="0" applyNumberFormat="1" applyFont="1" applyFill="1" applyBorder="1" applyAlignment="1">
      <alignment horizontal="right" wrapText="1"/>
    </xf>
    <xf numFmtId="3" fontId="5" fillId="12" borderId="29" xfId="0" applyNumberFormat="1" applyFont="1" applyFill="1" applyBorder="1" applyAlignment="1">
      <alignment horizontal="right" wrapText="1"/>
    </xf>
    <xf numFmtId="3" fontId="5" fillId="9" borderId="29" xfId="0" applyNumberFormat="1" applyFont="1" applyFill="1" applyBorder="1" applyAlignment="1">
      <alignment horizontal="right" wrapText="1"/>
    </xf>
    <xf numFmtId="0" fontId="0" fillId="0" borderId="0" xfId="0" applyAlignment="1">
      <alignment horizontal="right"/>
    </xf>
    <xf numFmtId="0" fontId="0" fillId="0" borderId="0" xfId="0" applyAlignment="1">
      <alignment wrapText="1"/>
    </xf>
    <xf numFmtId="0" fontId="12" fillId="0" borderId="0" xfId="0" applyFont="1" applyAlignment="1">
      <alignment horizontal="right"/>
    </xf>
    <xf numFmtId="0" fontId="13" fillId="0" borderId="0" xfId="0" applyFont="1"/>
    <xf numFmtId="0" fontId="10" fillId="0" borderId="0" xfId="0" applyFont="1" applyAlignment="1">
      <alignment horizontal="right" wrapText="1"/>
    </xf>
    <xf numFmtId="0" fontId="10" fillId="0" borderId="0" xfId="0" applyFont="1" applyAlignment="1">
      <alignment horizontal="right"/>
    </xf>
    <xf numFmtId="3" fontId="5" fillId="5" borderId="13" xfId="0" applyNumberFormat="1" applyFont="1" applyFill="1" applyBorder="1" applyAlignment="1">
      <alignment horizontal="right" wrapText="1"/>
    </xf>
    <xf numFmtId="164" fontId="5" fillId="5" borderId="13" xfId="0" applyNumberFormat="1" applyFont="1" applyFill="1" applyBorder="1" applyAlignment="1">
      <alignment horizontal="right" wrapText="1"/>
    </xf>
    <xf numFmtId="0" fontId="6" fillId="3" borderId="31" xfId="0" applyFont="1" applyFill="1" applyBorder="1" applyAlignment="1">
      <alignment horizontal="center" vertical="center" wrapText="1"/>
    </xf>
    <xf numFmtId="4" fontId="5" fillId="12" borderId="15" xfId="0" applyNumberFormat="1" applyFont="1" applyFill="1" applyBorder="1" applyAlignment="1">
      <alignment horizontal="right" wrapText="1"/>
    </xf>
    <xf numFmtId="4" fontId="5" fillId="12" borderId="29" xfId="0" applyNumberFormat="1" applyFont="1" applyFill="1" applyBorder="1" applyAlignment="1">
      <alignment horizontal="right" wrapText="1"/>
    </xf>
    <xf numFmtId="4" fontId="5" fillId="12" borderId="3" xfId="0" applyNumberFormat="1" applyFont="1" applyFill="1" applyBorder="1" applyAlignment="1">
      <alignment horizontal="right" wrapText="1"/>
    </xf>
    <xf numFmtId="0" fontId="10" fillId="0" borderId="0" xfId="0" applyFont="1" applyAlignment="1">
      <alignment horizontal="left" vertical="top" wrapText="1"/>
    </xf>
    <xf numFmtId="164" fontId="5" fillId="8" borderId="15" xfId="0" applyNumberFormat="1" applyFont="1" applyFill="1" applyBorder="1" applyAlignment="1">
      <alignment horizontal="right" wrapText="1"/>
    </xf>
    <xf numFmtId="0" fontId="6" fillId="4" borderId="36" xfId="0" applyFont="1" applyFill="1" applyBorder="1" applyAlignment="1">
      <alignment horizontal="center" vertical="center" wrapText="1"/>
    </xf>
    <xf numFmtId="3" fontId="5" fillId="8" borderId="37" xfId="0" applyNumberFormat="1" applyFont="1" applyFill="1" applyBorder="1" applyAlignment="1">
      <alignment horizontal="right" wrapText="1"/>
    </xf>
    <xf numFmtId="164" fontId="5" fillId="8" borderId="37" xfId="0" applyNumberFormat="1" applyFont="1" applyFill="1" applyBorder="1" applyAlignment="1">
      <alignment horizontal="right" wrapText="1"/>
    </xf>
    <xf numFmtId="164" fontId="5" fillId="7" borderId="11" xfId="0" applyNumberFormat="1" applyFont="1" applyFill="1" applyBorder="1" applyAlignment="1">
      <alignment horizontal="right" wrapText="1"/>
    </xf>
    <xf numFmtId="164" fontId="5" fillId="7" borderId="38" xfId="0" applyNumberFormat="1" applyFont="1" applyFill="1" applyBorder="1" applyAlignment="1">
      <alignment horizontal="right" wrapText="1"/>
    </xf>
    <xf numFmtId="3" fontId="5" fillId="7" borderId="39" xfId="0" applyNumberFormat="1" applyFont="1" applyFill="1" applyBorder="1" applyAlignment="1">
      <alignment horizontal="right" wrapText="1"/>
    </xf>
    <xf numFmtId="0" fontId="6" fillId="4" borderId="7" xfId="0" applyFont="1" applyFill="1" applyBorder="1" applyAlignment="1">
      <alignment horizontal="center" vertical="center" wrapText="1"/>
    </xf>
    <xf numFmtId="3" fontId="5" fillId="8" borderId="22" xfId="0" applyNumberFormat="1" applyFont="1" applyFill="1" applyBorder="1" applyAlignment="1">
      <alignment horizontal="right" wrapText="1"/>
    </xf>
    <xf numFmtId="3" fontId="5" fillId="8" borderId="41" xfId="0" applyNumberFormat="1" applyFont="1" applyFill="1" applyBorder="1" applyAlignment="1">
      <alignment horizontal="right" wrapText="1"/>
    </xf>
    <xf numFmtId="164" fontId="5" fillId="8" borderId="22" xfId="0" applyNumberFormat="1" applyFont="1" applyFill="1" applyBorder="1" applyAlignment="1">
      <alignment horizontal="right" wrapText="1"/>
    </xf>
    <xf numFmtId="164" fontId="5" fillId="8" borderId="41" xfId="0" applyNumberFormat="1" applyFont="1" applyFill="1" applyBorder="1" applyAlignment="1">
      <alignment horizontal="right" wrapText="1"/>
    </xf>
    <xf numFmtId="0" fontId="6" fillId="4" borderId="18" xfId="0" applyFont="1" applyFill="1" applyBorder="1" applyAlignment="1">
      <alignment horizontal="center" vertical="center" wrapText="1"/>
    </xf>
    <xf numFmtId="0" fontId="6" fillId="4" borderId="44" xfId="0" applyFont="1" applyFill="1" applyBorder="1" applyAlignment="1">
      <alignment horizontal="center" vertical="center" wrapText="1"/>
    </xf>
    <xf numFmtId="3" fontId="7" fillId="6" borderId="45" xfId="0" applyNumberFormat="1" applyFont="1" applyFill="1" applyBorder="1" applyAlignment="1">
      <alignment horizontal="right" wrapText="1"/>
    </xf>
    <xf numFmtId="3" fontId="7" fillId="6" borderId="43" xfId="0" applyNumberFormat="1" applyFont="1" applyFill="1" applyBorder="1" applyAlignment="1">
      <alignment horizontal="right" wrapText="1"/>
    </xf>
    <xf numFmtId="164" fontId="7" fillId="6" borderId="45" xfId="0" applyNumberFormat="1" applyFont="1" applyFill="1" applyBorder="1" applyAlignment="1">
      <alignment horizontal="right" wrapText="1"/>
    </xf>
    <xf numFmtId="164" fontId="7" fillId="6" borderId="43" xfId="0" applyNumberFormat="1" applyFont="1" applyFill="1" applyBorder="1" applyAlignment="1">
      <alignment horizontal="right" wrapText="1"/>
    </xf>
    <xf numFmtId="3" fontId="7" fillId="6" borderId="47" xfId="0" applyNumberFormat="1" applyFont="1" applyFill="1" applyBorder="1" applyAlignment="1">
      <alignment horizontal="left" vertical="center"/>
    </xf>
    <xf numFmtId="0" fontId="6" fillId="4" borderId="49" xfId="0" applyFont="1" applyFill="1" applyBorder="1" applyAlignment="1">
      <alignment horizontal="center" vertical="center" wrapText="1"/>
    </xf>
    <xf numFmtId="0" fontId="2" fillId="0" borderId="0" xfId="0" applyFont="1" applyBorder="1"/>
    <xf numFmtId="3" fontId="5" fillId="6" borderId="0" xfId="0" applyNumberFormat="1" applyFont="1" applyFill="1" applyBorder="1" applyAlignment="1">
      <alignment horizontal="right" wrapText="1"/>
    </xf>
    <xf numFmtId="3" fontId="5" fillId="8" borderId="39" xfId="0" applyNumberFormat="1" applyFont="1" applyFill="1" applyBorder="1" applyAlignment="1">
      <alignment horizontal="right" wrapText="1"/>
    </xf>
    <xf numFmtId="0" fontId="10" fillId="0" borderId="0" xfId="0" applyFont="1" applyBorder="1" applyAlignment="1">
      <alignment vertical="top" wrapText="1"/>
    </xf>
    <xf numFmtId="0" fontId="6" fillId="16" borderId="19" xfId="0" applyFont="1" applyFill="1" applyBorder="1" applyAlignment="1">
      <alignment horizontal="center" vertical="center" wrapText="1"/>
    </xf>
    <xf numFmtId="3" fontId="7" fillId="6" borderId="61" xfId="0" applyNumberFormat="1" applyFont="1" applyFill="1" applyBorder="1" applyAlignment="1">
      <alignment horizontal="right" wrapText="1"/>
    </xf>
    <xf numFmtId="3" fontId="5" fillId="8" borderId="20" xfId="0" applyNumberFormat="1" applyFont="1" applyFill="1" applyBorder="1" applyAlignment="1">
      <alignment horizontal="right" wrapText="1"/>
    </xf>
    <xf numFmtId="0" fontId="6" fillId="16" borderId="62" xfId="0" applyFont="1" applyFill="1" applyBorder="1" applyAlignment="1">
      <alignment horizontal="center" vertical="center" wrapText="1"/>
    </xf>
    <xf numFmtId="0" fontId="6" fillId="16" borderId="66" xfId="0" applyFont="1" applyFill="1" applyBorder="1" applyAlignment="1">
      <alignment horizontal="center" vertical="center" wrapText="1"/>
    </xf>
    <xf numFmtId="0" fontId="6" fillId="4" borderId="67" xfId="0" applyFont="1" applyFill="1" applyBorder="1" applyAlignment="1">
      <alignment horizontal="center" vertical="center" wrapText="1"/>
    </xf>
    <xf numFmtId="3" fontId="7" fillId="6" borderId="68" xfId="0" applyNumberFormat="1" applyFont="1" applyFill="1" applyBorder="1" applyAlignment="1">
      <alignment horizontal="right" wrapText="1"/>
    </xf>
    <xf numFmtId="3" fontId="7" fillId="8" borderId="69" xfId="0" applyNumberFormat="1" applyFont="1" applyFill="1" applyBorder="1" applyAlignment="1">
      <alignment horizontal="right" wrapText="1"/>
    </xf>
    <xf numFmtId="3" fontId="7" fillId="8" borderId="70" xfId="0" applyNumberFormat="1" applyFont="1" applyFill="1" applyBorder="1" applyAlignment="1">
      <alignment horizontal="right" wrapText="1"/>
    </xf>
    <xf numFmtId="0" fontId="6" fillId="4" borderId="71" xfId="0" applyFont="1" applyFill="1" applyBorder="1" applyAlignment="1">
      <alignment horizontal="center" vertical="center" wrapText="1"/>
    </xf>
    <xf numFmtId="164" fontId="7" fillId="6" borderId="72" xfId="0" applyNumberFormat="1" applyFont="1" applyFill="1" applyBorder="1" applyAlignment="1">
      <alignment horizontal="right" wrapText="1"/>
    </xf>
    <xf numFmtId="164" fontId="7" fillId="8" borderId="21" xfId="0" applyNumberFormat="1" applyFont="1" applyFill="1" applyBorder="1" applyAlignment="1">
      <alignment horizontal="right" wrapText="1"/>
    </xf>
    <xf numFmtId="164" fontId="7" fillId="17" borderId="63" xfId="0" applyNumberFormat="1" applyFont="1" applyFill="1" applyBorder="1" applyAlignment="1">
      <alignment horizontal="right" wrapText="1"/>
    </xf>
    <xf numFmtId="164" fontId="7" fillId="17" borderId="61" xfId="0" applyNumberFormat="1" applyFont="1" applyFill="1" applyBorder="1" applyAlignment="1">
      <alignment horizontal="right" wrapText="1"/>
    </xf>
    <xf numFmtId="164" fontId="7" fillId="17" borderId="43" xfId="0" applyNumberFormat="1" applyFont="1" applyFill="1" applyBorder="1" applyAlignment="1">
      <alignment horizontal="right" wrapText="1"/>
    </xf>
    <xf numFmtId="164" fontId="5" fillId="15" borderId="20" xfId="0" applyNumberFormat="1" applyFont="1" applyFill="1" applyBorder="1" applyAlignment="1">
      <alignment horizontal="right" wrapText="1"/>
    </xf>
    <xf numFmtId="164" fontId="5" fillId="15" borderId="41" xfId="0" applyNumberFormat="1" applyFont="1" applyFill="1" applyBorder="1" applyAlignment="1">
      <alignment horizontal="right" wrapText="1"/>
    </xf>
    <xf numFmtId="164" fontId="5" fillId="15" borderId="12" xfId="0" applyNumberFormat="1" applyFont="1" applyFill="1" applyBorder="1" applyAlignment="1">
      <alignment horizontal="right" wrapText="1"/>
    </xf>
    <xf numFmtId="164" fontId="5" fillId="15" borderId="39" xfId="0" applyNumberFormat="1" applyFont="1" applyFill="1" applyBorder="1" applyAlignment="1">
      <alignment horizontal="right" wrapText="1"/>
    </xf>
    <xf numFmtId="3" fontId="5" fillId="8" borderId="74" xfId="0" applyNumberFormat="1" applyFont="1" applyFill="1" applyBorder="1" applyAlignment="1">
      <alignment horizontal="left" vertical="center" wrapText="1"/>
    </xf>
    <xf numFmtId="0" fontId="6" fillId="4" borderId="76" xfId="0" applyFont="1" applyFill="1" applyBorder="1" applyAlignment="1">
      <alignment horizontal="center" vertical="center" wrapText="1"/>
    </xf>
    <xf numFmtId="3" fontId="7" fillId="6" borderId="77" xfId="0" applyNumberFormat="1" applyFont="1" applyFill="1" applyBorder="1" applyAlignment="1">
      <alignment horizontal="left" vertical="center"/>
    </xf>
    <xf numFmtId="0" fontId="3" fillId="0" borderId="0" xfId="0" applyFont="1" applyBorder="1"/>
    <xf numFmtId="3" fontId="5" fillId="8" borderId="75" xfId="0" applyNumberFormat="1" applyFont="1" applyFill="1" applyBorder="1" applyAlignment="1">
      <alignment horizontal="left" vertical="center" wrapText="1"/>
    </xf>
    <xf numFmtId="0" fontId="0" fillId="0" borderId="0" xfId="0" applyAlignment="1"/>
    <xf numFmtId="164" fontId="7" fillId="15" borderId="65" xfId="0" applyNumberFormat="1" applyFont="1" applyFill="1" applyBorder="1" applyAlignment="1">
      <alignment horizontal="right" wrapText="1"/>
    </xf>
    <xf numFmtId="164" fontId="7" fillId="15" borderId="64" xfId="0" applyNumberFormat="1" applyFont="1" applyFill="1" applyBorder="1" applyAlignment="1">
      <alignment horizontal="right" wrapText="1"/>
    </xf>
    <xf numFmtId="164" fontId="7" fillId="17" borderId="64" xfId="0" applyNumberFormat="1" applyFont="1" applyFill="1" applyBorder="1" applyAlignment="1">
      <alignment horizontal="right" wrapText="1"/>
    </xf>
    <xf numFmtId="164" fontId="5" fillId="17" borderId="20" xfId="0" applyNumberFormat="1" applyFont="1" applyFill="1" applyBorder="1" applyAlignment="1">
      <alignment horizontal="right" wrapText="1"/>
    </xf>
    <xf numFmtId="164" fontId="5" fillId="17" borderId="41" xfId="0" applyNumberFormat="1" applyFont="1" applyFill="1" applyBorder="1" applyAlignment="1">
      <alignment horizontal="right" wrapText="1"/>
    </xf>
    <xf numFmtId="3" fontId="5" fillId="6" borderId="22" xfId="0" applyNumberFormat="1" applyFont="1" applyFill="1" applyBorder="1" applyAlignment="1">
      <alignment horizontal="center" wrapText="1"/>
    </xf>
    <xf numFmtId="3" fontId="5" fillId="6" borderId="22" xfId="0" applyNumberFormat="1" applyFont="1" applyFill="1" applyBorder="1" applyAlignment="1">
      <alignment horizontal="right" wrapText="1"/>
    </xf>
    <xf numFmtId="3" fontId="5" fillId="6" borderId="13" xfId="0" applyNumberFormat="1" applyFont="1" applyFill="1" applyBorder="1" applyAlignment="1">
      <alignment horizontal="right" wrapText="1"/>
    </xf>
    <xf numFmtId="164" fontId="5" fillId="6" borderId="22" xfId="0" applyNumberFormat="1" applyFont="1" applyFill="1" applyBorder="1" applyAlignment="1">
      <alignment horizontal="right" wrapText="1"/>
    </xf>
    <xf numFmtId="164" fontId="5" fillId="6" borderId="13" xfId="0" applyNumberFormat="1" applyFont="1" applyFill="1" applyBorder="1" applyAlignment="1">
      <alignment horizontal="right" wrapText="1"/>
    </xf>
    <xf numFmtId="0" fontId="6" fillId="4" borderId="31" xfId="0" applyFont="1" applyFill="1" applyBorder="1" applyAlignment="1">
      <alignment horizontal="center" vertical="center" wrapText="1"/>
    </xf>
    <xf numFmtId="164" fontId="5" fillId="6" borderId="41" xfId="0" applyNumberFormat="1" applyFont="1" applyFill="1" applyBorder="1" applyAlignment="1">
      <alignment horizontal="right" wrapText="1"/>
    </xf>
    <xf numFmtId="164" fontId="5" fillId="6" borderId="39" xfId="0" applyNumberFormat="1" applyFont="1" applyFill="1" applyBorder="1" applyAlignment="1">
      <alignment horizontal="right" wrapText="1"/>
    </xf>
    <xf numFmtId="164" fontId="7" fillId="15" borderId="35" xfId="0" applyNumberFormat="1" applyFont="1" applyFill="1" applyBorder="1" applyAlignment="1">
      <alignment horizontal="right" wrapText="1"/>
    </xf>
    <xf numFmtId="164" fontId="5" fillId="8" borderId="22" xfId="0" applyNumberFormat="1" applyFont="1" applyFill="1" applyBorder="1" applyAlignment="1">
      <alignment horizontal="center" wrapText="1"/>
    </xf>
    <xf numFmtId="164" fontId="5" fillId="6" borderId="22" xfId="0" applyNumberFormat="1" applyFont="1" applyFill="1" applyBorder="1" applyAlignment="1">
      <alignment horizontal="center" wrapText="1"/>
    </xf>
    <xf numFmtId="3" fontId="7" fillId="8" borderId="83" xfId="0" applyNumberFormat="1" applyFont="1" applyFill="1" applyBorder="1" applyAlignment="1">
      <alignment horizontal="right" wrapText="1"/>
    </xf>
    <xf numFmtId="164" fontId="5" fillId="15" borderId="14" xfId="0" applyNumberFormat="1" applyFont="1" applyFill="1" applyBorder="1" applyAlignment="1">
      <alignment horizontal="right" wrapText="1"/>
    </xf>
    <xf numFmtId="164" fontId="5" fillId="15" borderId="37" xfId="0" applyNumberFormat="1" applyFont="1" applyFill="1" applyBorder="1" applyAlignment="1">
      <alignment horizontal="right" wrapText="1"/>
    </xf>
    <xf numFmtId="3" fontId="7" fillId="6" borderId="69" xfId="0" applyNumberFormat="1" applyFont="1" applyFill="1" applyBorder="1" applyAlignment="1">
      <alignment horizontal="right" wrapText="1"/>
    </xf>
    <xf numFmtId="3" fontId="5" fillId="6" borderId="20" xfId="0" applyNumberFormat="1" applyFont="1" applyFill="1" applyBorder="1" applyAlignment="1">
      <alignment horizontal="right" wrapText="1"/>
    </xf>
    <xf numFmtId="164" fontId="7" fillId="8" borderId="16" xfId="0" applyNumberFormat="1" applyFont="1" applyFill="1" applyBorder="1" applyAlignment="1">
      <alignment horizontal="right" wrapText="1"/>
    </xf>
    <xf numFmtId="164" fontId="7" fillId="6" borderId="21" xfId="0" applyNumberFormat="1" applyFont="1" applyFill="1" applyBorder="1" applyAlignment="1">
      <alignment horizontal="right" wrapText="1"/>
    </xf>
    <xf numFmtId="3" fontId="5" fillId="8" borderId="84" xfId="0" applyNumberFormat="1" applyFont="1" applyFill="1" applyBorder="1" applyAlignment="1">
      <alignment horizontal="left" vertical="center" wrapText="1"/>
    </xf>
    <xf numFmtId="3" fontId="5" fillId="6" borderId="74" xfId="0" applyNumberFormat="1" applyFont="1" applyFill="1" applyBorder="1" applyAlignment="1">
      <alignment horizontal="left" vertical="center" wrapText="1"/>
    </xf>
    <xf numFmtId="164" fontId="7" fillId="8" borderId="28" xfId="0" applyNumberFormat="1" applyFont="1" applyFill="1" applyBorder="1" applyAlignment="1">
      <alignment horizontal="right" wrapText="1"/>
    </xf>
    <xf numFmtId="164" fontId="5" fillId="8" borderId="11" xfId="0" applyNumberFormat="1" applyFont="1" applyFill="1" applyBorder="1" applyAlignment="1">
      <alignment horizontal="right" wrapText="1"/>
    </xf>
    <xf numFmtId="164" fontId="5" fillId="8" borderId="38" xfId="0" applyNumberFormat="1" applyFont="1" applyFill="1" applyBorder="1" applyAlignment="1">
      <alignment horizontal="right" wrapText="1"/>
    </xf>
    <xf numFmtId="3" fontId="5" fillId="6" borderId="41" xfId="0" applyNumberFormat="1" applyFont="1" applyFill="1" applyBorder="1" applyAlignment="1">
      <alignment horizontal="right" wrapText="1"/>
    </xf>
    <xf numFmtId="3" fontId="5" fillId="6" borderId="39" xfId="0" applyNumberFormat="1" applyFont="1" applyFill="1" applyBorder="1" applyAlignment="1">
      <alignment horizontal="right" wrapText="1"/>
    </xf>
    <xf numFmtId="3" fontId="7" fillId="6" borderId="80" xfId="0" applyNumberFormat="1" applyFont="1" applyFill="1" applyBorder="1" applyAlignment="1">
      <alignment horizontal="right" wrapText="1"/>
    </xf>
    <xf numFmtId="3" fontId="5" fillId="8" borderId="29" xfId="0" applyNumberFormat="1" applyFont="1" applyFill="1" applyBorder="1" applyAlignment="1">
      <alignment horizontal="right" wrapText="1"/>
    </xf>
    <xf numFmtId="3" fontId="5" fillId="6" borderId="81" xfId="0" applyNumberFormat="1" applyFont="1" applyFill="1" applyBorder="1" applyAlignment="1">
      <alignment horizontal="right" wrapText="1"/>
    </xf>
    <xf numFmtId="0" fontId="6" fillId="16" borderId="85" xfId="0" applyFont="1" applyFill="1" applyBorder="1" applyAlignment="1">
      <alignment horizontal="center" vertical="center" wrapText="1"/>
    </xf>
    <xf numFmtId="164" fontId="7" fillId="17" borderId="80" xfId="0" applyNumberFormat="1" applyFont="1" applyFill="1" applyBorder="1" applyAlignment="1">
      <alignment horizontal="right" wrapText="1"/>
    </xf>
    <xf numFmtId="164" fontId="5" fillId="15" borderId="29" xfId="0" applyNumberFormat="1" applyFont="1" applyFill="1" applyBorder="1" applyAlignment="1">
      <alignment horizontal="right" wrapText="1"/>
    </xf>
    <xf numFmtId="164" fontId="5" fillId="17" borderId="81" xfId="0" applyNumberFormat="1" applyFont="1" applyFill="1" applyBorder="1" applyAlignment="1">
      <alignment horizontal="right" wrapText="1"/>
    </xf>
    <xf numFmtId="164" fontId="5" fillId="15" borderId="81" xfId="0" applyNumberFormat="1" applyFont="1" applyFill="1" applyBorder="1" applyAlignment="1">
      <alignment horizontal="right" wrapText="1"/>
    </xf>
    <xf numFmtId="164" fontId="5" fillId="15" borderId="33" xfId="0" applyNumberFormat="1" applyFont="1" applyFill="1" applyBorder="1" applyAlignment="1">
      <alignment horizontal="right" wrapText="1"/>
    </xf>
    <xf numFmtId="0" fontId="6" fillId="16" borderId="86" xfId="0" applyFont="1" applyFill="1" applyBorder="1" applyAlignment="1">
      <alignment horizontal="center" vertical="center" wrapText="1"/>
    </xf>
    <xf numFmtId="164" fontId="7" fillId="17" borderId="45" xfId="0" applyNumberFormat="1" applyFont="1" applyFill="1" applyBorder="1" applyAlignment="1">
      <alignment horizontal="right" wrapText="1"/>
    </xf>
    <xf numFmtId="164" fontId="5" fillId="15" borderId="15" xfId="0" applyNumberFormat="1" applyFont="1" applyFill="1" applyBorder="1" applyAlignment="1">
      <alignment horizontal="right" wrapText="1"/>
    </xf>
    <xf numFmtId="164" fontId="5" fillId="17" borderId="22" xfId="0" applyNumberFormat="1" applyFont="1" applyFill="1" applyBorder="1" applyAlignment="1">
      <alignment horizontal="right" wrapText="1"/>
    </xf>
    <xf numFmtId="164" fontId="5" fillId="15" borderId="22" xfId="0" applyNumberFormat="1" applyFont="1" applyFill="1" applyBorder="1" applyAlignment="1">
      <alignment horizontal="right" wrapText="1"/>
    </xf>
    <xf numFmtId="164" fontId="5" fillId="15" borderId="13" xfId="0" applyNumberFormat="1" applyFont="1" applyFill="1" applyBorder="1" applyAlignment="1">
      <alignment horizontal="right" wrapText="1"/>
    </xf>
    <xf numFmtId="3" fontId="5" fillId="8" borderId="84" xfId="0" applyNumberFormat="1" applyFont="1" applyFill="1" applyBorder="1" applyAlignment="1">
      <alignment horizontal="left" vertical="center"/>
    </xf>
    <xf numFmtId="3" fontId="5" fillId="8" borderId="74" xfId="0" applyNumberFormat="1" applyFont="1" applyFill="1" applyBorder="1" applyAlignment="1">
      <alignment horizontal="left" vertical="center"/>
    </xf>
    <xf numFmtId="3" fontId="5" fillId="6" borderId="74" xfId="0" applyNumberFormat="1" applyFont="1" applyFill="1" applyBorder="1" applyAlignment="1">
      <alignment horizontal="left" vertical="center"/>
    </xf>
    <xf numFmtId="0" fontId="6" fillId="16" borderId="87" xfId="0" applyFont="1" applyFill="1" applyBorder="1" applyAlignment="1">
      <alignment horizontal="center" vertical="center" wrapText="1"/>
    </xf>
    <xf numFmtId="164" fontId="7" fillId="17" borderId="61" xfId="0" applyNumberFormat="1" applyFont="1" applyFill="1" applyBorder="1" applyAlignment="1">
      <alignment horizontal="left" wrapText="1"/>
    </xf>
    <xf numFmtId="164" fontId="5" fillId="15" borderId="14" xfId="0" applyNumberFormat="1" applyFont="1" applyFill="1" applyBorder="1" applyAlignment="1">
      <alignment horizontal="left" wrapText="1"/>
    </xf>
    <xf numFmtId="164" fontId="5" fillId="17" borderId="20" xfId="0" applyNumberFormat="1" applyFont="1" applyFill="1" applyBorder="1" applyAlignment="1">
      <alignment horizontal="left" wrapText="1"/>
    </xf>
    <xf numFmtId="164" fontId="5" fillId="15" borderId="20" xfId="0" applyNumberFormat="1" applyFont="1" applyFill="1" applyBorder="1" applyAlignment="1">
      <alignment horizontal="left" wrapText="1"/>
    </xf>
    <xf numFmtId="164" fontId="5" fillId="15" borderId="12" xfId="0" applyNumberFormat="1" applyFont="1" applyFill="1" applyBorder="1" applyAlignment="1">
      <alignment horizontal="left" wrapText="1"/>
    </xf>
    <xf numFmtId="0" fontId="6" fillId="4" borderId="88" xfId="0" applyFont="1" applyFill="1" applyBorder="1" applyAlignment="1">
      <alignment horizontal="center" vertical="center" wrapText="1"/>
    </xf>
    <xf numFmtId="3" fontId="5" fillId="8" borderId="89" xfId="0" applyNumberFormat="1" applyFont="1" applyFill="1" applyBorder="1" applyAlignment="1">
      <alignment horizontal="left" vertical="center" wrapText="1"/>
    </xf>
    <xf numFmtId="3" fontId="5" fillId="7" borderId="79" xfId="0" applyNumberFormat="1" applyFont="1" applyFill="1" applyBorder="1" applyAlignment="1">
      <alignment horizontal="left" vertical="center" wrapText="1"/>
    </xf>
    <xf numFmtId="0" fontId="6" fillId="4" borderId="90" xfId="0" applyFont="1" applyFill="1" applyBorder="1" applyAlignment="1">
      <alignment horizontal="center" vertical="center" wrapText="1"/>
    </xf>
    <xf numFmtId="3" fontId="5" fillId="7" borderId="91" xfId="0" applyNumberFormat="1" applyFont="1" applyFill="1" applyBorder="1" applyAlignment="1">
      <alignment horizontal="left" vertical="center" wrapText="1"/>
    </xf>
    <xf numFmtId="3" fontId="5" fillId="8" borderId="73" xfId="0" applyNumberFormat="1" applyFont="1" applyFill="1" applyBorder="1" applyAlignment="1">
      <alignment horizontal="left" vertical="center"/>
    </xf>
    <xf numFmtId="3" fontId="5" fillId="8" borderId="75" xfId="0" applyNumberFormat="1" applyFont="1" applyFill="1" applyBorder="1" applyAlignment="1">
      <alignment horizontal="left" vertical="center"/>
    </xf>
    <xf numFmtId="3" fontId="5" fillId="6" borderId="75" xfId="0" applyNumberFormat="1" applyFont="1" applyFill="1" applyBorder="1" applyAlignment="1">
      <alignment horizontal="left" vertical="center" wrapText="1"/>
    </xf>
    <xf numFmtId="164" fontId="5" fillId="17" borderId="20" xfId="0" applyNumberFormat="1" applyFont="1" applyFill="1" applyBorder="1" applyAlignment="1">
      <alignment horizontal="left"/>
    </xf>
    <xf numFmtId="0" fontId="2" fillId="0" borderId="0" xfId="0" applyFont="1"/>
    <xf numFmtId="3" fontId="5" fillId="8" borderId="94" xfId="0" applyNumberFormat="1" applyFont="1" applyFill="1" applyBorder="1" applyAlignment="1">
      <alignment horizontal="left" vertical="center"/>
    </xf>
    <xf numFmtId="3" fontId="5" fillId="8" borderId="25" xfId="0" applyNumberFormat="1" applyFont="1" applyFill="1" applyBorder="1" applyAlignment="1">
      <alignment horizontal="right" wrapText="1"/>
    </xf>
    <xf numFmtId="3" fontId="5" fillId="8" borderId="82" xfId="0" applyNumberFormat="1" applyFont="1" applyFill="1" applyBorder="1" applyAlignment="1">
      <alignment horizontal="right" wrapText="1"/>
    </xf>
    <xf numFmtId="164" fontId="5" fillId="8" borderId="25" xfId="0" applyNumberFormat="1" applyFont="1" applyFill="1" applyBorder="1" applyAlignment="1">
      <alignment horizontal="right" wrapText="1"/>
    </xf>
    <xf numFmtId="164" fontId="5" fillId="8" borderId="82" xfId="0" applyNumberFormat="1" applyFont="1" applyFill="1" applyBorder="1" applyAlignment="1">
      <alignment horizontal="right" wrapText="1"/>
    </xf>
    <xf numFmtId="164" fontId="7" fillId="17" borderId="46" xfId="0" applyNumberFormat="1" applyFont="1" applyFill="1" applyBorder="1" applyAlignment="1">
      <alignment horizontal="right" wrapText="1"/>
    </xf>
    <xf numFmtId="164" fontId="5" fillId="17" borderId="42" xfId="0" applyNumberFormat="1" applyFont="1" applyFill="1" applyBorder="1" applyAlignment="1">
      <alignment horizontal="right" wrapText="1"/>
    </xf>
    <xf numFmtId="164" fontId="5" fillId="17" borderId="27" xfId="0" applyNumberFormat="1" applyFont="1" applyFill="1" applyBorder="1" applyAlignment="1">
      <alignment horizontal="right" wrapText="1"/>
    </xf>
    <xf numFmtId="164" fontId="5" fillId="15" borderId="26" xfId="0" applyNumberFormat="1" applyFont="1" applyFill="1" applyBorder="1" applyAlignment="1">
      <alignment horizontal="right" wrapText="1"/>
    </xf>
    <xf numFmtId="164" fontId="5" fillId="15" borderId="42" xfId="0" applyNumberFormat="1" applyFont="1" applyFill="1" applyBorder="1" applyAlignment="1">
      <alignment horizontal="right" wrapText="1"/>
    </xf>
    <xf numFmtId="164" fontId="5" fillId="15" borderId="30" xfId="0" applyNumberFormat="1" applyFont="1" applyFill="1" applyBorder="1" applyAlignment="1">
      <alignment horizontal="right" wrapText="1"/>
    </xf>
    <xf numFmtId="0" fontId="6" fillId="18" borderId="7" xfId="0" applyFont="1" applyFill="1" applyBorder="1" applyAlignment="1">
      <alignment horizontal="center" vertical="center" wrapText="1"/>
    </xf>
    <xf numFmtId="0" fontId="6" fillId="4" borderId="95" xfId="0" applyFont="1" applyFill="1" applyBorder="1" applyAlignment="1">
      <alignment horizontal="center" vertical="center" wrapText="1"/>
    </xf>
    <xf numFmtId="164" fontId="5" fillId="15" borderId="10" xfId="0" applyNumberFormat="1" applyFont="1" applyFill="1" applyBorder="1" applyAlignment="1">
      <alignment horizontal="right" wrapText="1"/>
    </xf>
    <xf numFmtId="164" fontId="5" fillId="17" borderId="96" xfId="0" applyNumberFormat="1" applyFont="1" applyFill="1" applyBorder="1" applyAlignment="1">
      <alignment horizontal="right" wrapText="1"/>
    </xf>
    <xf numFmtId="164" fontId="5" fillId="15" borderId="37" xfId="0" applyNumberFormat="1" applyFont="1" applyFill="1" applyBorder="1" applyAlignment="1">
      <alignment wrapText="1"/>
    </xf>
    <xf numFmtId="164" fontId="5" fillId="17" borderId="41" xfId="0" applyNumberFormat="1" applyFont="1" applyFill="1" applyBorder="1" applyAlignment="1">
      <alignment wrapText="1"/>
    </xf>
    <xf numFmtId="164" fontId="5" fillId="15" borderId="41" xfId="0" applyNumberFormat="1" applyFont="1" applyFill="1" applyBorder="1" applyAlignment="1">
      <alignment wrapText="1"/>
    </xf>
    <xf numFmtId="3" fontId="7" fillId="17" borderId="47" xfId="0" applyNumberFormat="1" applyFont="1" applyFill="1" applyBorder="1" applyAlignment="1">
      <alignment horizontal="left" vertical="center"/>
    </xf>
    <xf numFmtId="0" fontId="6" fillId="16" borderId="49" xfId="0" applyFont="1" applyFill="1" applyBorder="1" applyAlignment="1">
      <alignment horizontal="center" vertical="center" wrapText="1"/>
    </xf>
    <xf numFmtId="3" fontId="5" fillId="17" borderId="74" xfId="0" applyNumberFormat="1" applyFont="1" applyFill="1" applyBorder="1" applyAlignment="1">
      <alignment horizontal="left" vertical="center" wrapText="1"/>
    </xf>
    <xf numFmtId="3" fontId="5" fillId="15" borderId="84" xfId="0" applyNumberFormat="1" applyFont="1" applyFill="1" applyBorder="1" applyAlignment="1">
      <alignment horizontal="left" vertical="center" wrapText="1"/>
    </xf>
    <xf numFmtId="3" fontId="5" fillId="15" borderId="74" xfId="0" applyNumberFormat="1" applyFont="1" applyFill="1" applyBorder="1" applyAlignment="1">
      <alignment horizontal="left" vertical="center" wrapText="1"/>
    </xf>
    <xf numFmtId="3" fontId="5" fillId="15" borderId="75" xfId="0" applyNumberFormat="1" applyFont="1" applyFill="1" applyBorder="1" applyAlignment="1">
      <alignment horizontal="left" vertical="center" wrapText="1"/>
    </xf>
    <xf numFmtId="0" fontId="6" fillId="11" borderId="76" xfId="0" applyFont="1" applyFill="1" applyBorder="1" applyAlignment="1">
      <alignment horizontal="center" vertical="center" wrapText="1"/>
    </xf>
    <xf numFmtId="0" fontId="6" fillId="11" borderId="6" xfId="0" applyFont="1" applyFill="1" applyBorder="1" applyAlignment="1">
      <alignment horizontal="center" vertical="center" wrapText="1"/>
    </xf>
    <xf numFmtId="0" fontId="6" fillId="11" borderId="95" xfId="0" applyFont="1" applyFill="1" applyBorder="1" applyAlignment="1">
      <alignment horizontal="center" vertical="center" wrapText="1"/>
    </xf>
    <xf numFmtId="0" fontId="6" fillId="11" borderId="36" xfId="0" applyFont="1" applyFill="1" applyBorder="1" applyAlignment="1">
      <alignment horizontal="center" vertical="center" wrapText="1"/>
    </xf>
    <xf numFmtId="3" fontId="7" fillId="20" borderId="47" xfId="0" applyNumberFormat="1" applyFont="1" applyFill="1" applyBorder="1" applyAlignment="1">
      <alignment horizontal="left" vertical="center"/>
    </xf>
    <xf numFmtId="3" fontId="7" fillId="20" borderId="45" xfId="0" applyNumberFormat="1" applyFont="1" applyFill="1" applyBorder="1" applyAlignment="1">
      <alignment horizontal="right" wrapText="1"/>
    </xf>
    <xf numFmtId="3" fontId="7" fillId="20" borderId="43" xfId="0" applyNumberFormat="1" applyFont="1" applyFill="1" applyBorder="1" applyAlignment="1">
      <alignment horizontal="right" wrapText="1"/>
    </xf>
    <xf numFmtId="3" fontId="5" fillId="20" borderId="74" xfId="0" applyNumberFormat="1" applyFont="1" applyFill="1" applyBorder="1" applyAlignment="1">
      <alignment horizontal="left" vertical="center" wrapText="1"/>
    </xf>
    <xf numFmtId="3" fontId="5" fillId="20" borderId="22" xfId="0" applyNumberFormat="1" applyFont="1" applyFill="1" applyBorder="1" applyAlignment="1">
      <alignment horizontal="right" wrapText="1"/>
    </xf>
    <xf numFmtId="3" fontId="5" fillId="20" borderId="41" xfId="0" applyNumberFormat="1" applyFont="1" applyFill="1" applyBorder="1" applyAlignment="1">
      <alignment horizontal="right" wrapText="1"/>
    </xf>
    <xf numFmtId="3" fontId="5" fillId="20" borderId="74" xfId="0" applyNumberFormat="1" applyFont="1" applyFill="1" applyBorder="1" applyAlignment="1">
      <alignment horizontal="left" vertical="center"/>
    </xf>
    <xf numFmtId="3" fontId="5" fillId="20" borderId="75" xfId="0" applyNumberFormat="1" applyFont="1" applyFill="1" applyBorder="1" applyAlignment="1">
      <alignment horizontal="left" vertical="center" wrapText="1"/>
    </xf>
    <xf numFmtId="3" fontId="5" fillId="20" borderId="13" xfId="0" applyNumberFormat="1" applyFont="1" applyFill="1" applyBorder="1" applyAlignment="1">
      <alignment horizontal="right" wrapText="1"/>
    </xf>
    <xf numFmtId="3" fontId="5" fillId="20" borderId="39" xfId="0" applyNumberFormat="1" applyFont="1" applyFill="1" applyBorder="1" applyAlignment="1">
      <alignment horizontal="right" wrapText="1"/>
    </xf>
    <xf numFmtId="3" fontId="7" fillId="20" borderId="77" xfId="0" applyNumberFormat="1" applyFont="1" applyFill="1" applyBorder="1" applyAlignment="1">
      <alignment horizontal="left" vertical="center"/>
    </xf>
    <xf numFmtId="164" fontId="7" fillId="20" borderId="45" xfId="0" applyNumberFormat="1" applyFont="1" applyFill="1" applyBorder="1" applyAlignment="1">
      <alignment horizontal="right" wrapText="1"/>
    </xf>
    <xf numFmtId="164" fontId="7" fillId="20" borderId="43" xfId="0" applyNumberFormat="1" applyFont="1" applyFill="1" applyBorder="1" applyAlignment="1">
      <alignment horizontal="right" wrapText="1"/>
    </xf>
    <xf numFmtId="164" fontId="5" fillId="20" borderId="22" xfId="0" applyNumberFormat="1" applyFont="1" applyFill="1" applyBorder="1" applyAlignment="1">
      <alignment horizontal="right" wrapText="1"/>
    </xf>
    <xf numFmtId="164" fontId="5" fillId="20" borderId="41" xfId="0" applyNumberFormat="1" applyFont="1" applyFill="1" applyBorder="1" applyAlignment="1">
      <alignment horizontal="right" wrapText="1"/>
    </xf>
    <xf numFmtId="164" fontId="5" fillId="20" borderId="13" xfId="0" applyNumberFormat="1" applyFont="1" applyFill="1" applyBorder="1" applyAlignment="1">
      <alignment horizontal="right" wrapText="1"/>
    </xf>
    <xf numFmtId="164" fontId="5" fillId="20" borderId="39" xfId="0" applyNumberFormat="1" applyFont="1" applyFill="1" applyBorder="1" applyAlignment="1">
      <alignment horizontal="right" wrapText="1"/>
    </xf>
    <xf numFmtId="3" fontId="5" fillId="12" borderId="94" xfId="0" applyNumberFormat="1" applyFont="1" applyFill="1" applyBorder="1" applyAlignment="1">
      <alignment horizontal="left" vertical="center"/>
    </xf>
    <xf numFmtId="164" fontId="5" fillId="12" borderId="25" xfId="0" applyNumberFormat="1" applyFont="1" applyFill="1" applyBorder="1" applyAlignment="1">
      <alignment horizontal="right" wrapText="1"/>
    </xf>
    <xf numFmtId="164" fontId="5" fillId="12" borderId="82" xfId="0" applyNumberFormat="1" applyFont="1" applyFill="1" applyBorder="1" applyAlignment="1">
      <alignment horizontal="right" wrapText="1"/>
    </xf>
    <xf numFmtId="3" fontId="5" fillId="12" borderId="74" xfId="0" applyNumberFormat="1" applyFont="1" applyFill="1" applyBorder="1" applyAlignment="1">
      <alignment horizontal="left" vertical="center" wrapText="1"/>
    </xf>
    <xf numFmtId="164" fontId="5" fillId="12" borderId="22" xfId="0" applyNumberFormat="1" applyFont="1" applyFill="1" applyBorder="1" applyAlignment="1">
      <alignment horizontal="right" wrapText="1"/>
    </xf>
    <xf numFmtId="164" fontId="5" fillId="12" borderId="41" xfId="0" applyNumberFormat="1" applyFont="1" applyFill="1" applyBorder="1" applyAlignment="1">
      <alignment horizontal="right" wrapText="1"/>
    </xf>
    <xf numFmtId="3" fontId="5" fillId="12" borderId="74" xfId="0" applyNumberFormat="1" applyFont="1" applyFill="1" applyBorder="1" applyAlignment="1">
      <alignment horizontal="left" vertical="center"/>
    </xf>
    <xf numFmtId="3" fontId="5" fillId="12" borderId="84" xfId="0" applyNumberFormat="1" applyFont="1" applyFill="1" applyBorder="1" applyAlignment="1">
      <alignment horizontal="left" vertical="center"/>
    </xf>
    <xf numFmtId="164" fontId="5" fillId="12" borderId="15" xfId="0" applyNumberFormat="1" applyFont="1" applyFill="1" applyBorder="1" applyAlignment="1">
      <alignment horizontal="right" wrapText="1"/>
    </xf>
    <xf numFmtId="164" fontId="5" fillId="12" borderId="37" xfId="0" applyNumberFormat="1" applyFont="1" applyFill="1" applyBorder="1" applyAlignment="1">
      <alignment horizontal="right" wrapText="1"/>
    </xf>
    <xf numFmtId="3" fontId="5" fillId="12" borderId="25" xfId="0" applyNumberFormat="1" applyFont="1" applyFill="1" applyBorder="1" applyAlignment="1">
      <alignment horizontal="right" wrapText="1"/>
    </xf>
    <xf numFmtId="3" fontId="5" fillId="12" borderId="82" xfId="0" applyNumberFormat="1" applyFont="1" applyFill="1" applyBorder="1" applyAlignment="1">
      <alignment horizontal="right" wrapText="1"/>
    </xf>
    <xf numFmtId="3" fontId="5" fillId="12" borderId="22" xfId="0" applyNumberFormat="1" applyFont="1" applyFill="1" applyBorder="1" applyAlignment="1">
      <alignment horizontal="right" wrapText="1"/>
    </xf>
    <xf numFmtId="3" fontId="5" fillId="12" borderId="41" xfId="0" applyNumberFormat="1" applyFont="1" applyFill="1" applyBorder="1" applyAlignment="1">
      <alignment horizontal="right" wrapText="1"/>
    </xf>
    <xf numFmtId="3" fontId="5" fillId="12" borderId="37" xfId="0" applyNumberFormat="1" applyFont="1" applyFill="1" applyBorder="1" applyAlignment="1">
      <alignment horizontal="right" wrapText="1"/>
    </xf>
    <xf numFmtId="0" fontId="6" fillId="22" borderId="7" xfId="0" applyFont="1" applyFill="1" applyBorder="1" applyAlignment="1">
      <alignment horizontal="center" vertical="center" wrapText="1"/>
    </xf>
    <xf numFmtId="164" fontId="7" fillId="23" borderId="46" xfId="0" applyNumberFormat="1" applyFont="1" applyFill="1" applyBorder="1" applyAlignment="1">
      <alignment horizontal="right" wrapText="1"/>
    </xf>
    <xf numFmtId="164" fontId="5" fillId="23" borderId="42" xfId="0" applyNumberFormat="1" applyFont="1" applyFill="1" applyBorder="1" applyAlignment="1">
      <alignment horizontal="right" wrapText="1"/>
    </xf>
    <xf numFmtId="164" fontId="5" fillId="23" borderId="27" xfId="0" applyNumberFormat="1" applyFont="1" applyFill="1" applyBorder="1" applyAlignment="1">
      <alignment horizontal="right" wrapText="1"/>
    </xf>
    <xf numFmtId="164" fontId="5" fillId="24" borderId="26" xfId="0" applyNumberFormat="1" applyFont="1" applyFill="1" applyBorder="1" applyAlignment="1">
      <alignment horizontal="right" wrapText="1"/>
    </xf>
    <xf numFmtId="164" fontId="5" fillId="24" borderId="42" xfId="0" applyNumberFormat="1" applyFont="1" applyFill="1" applyBorder="1" applyAlignment="1">
      <alignment horizontal="right" wrapText="1"/>
    </xf>
    <xf numFmtId="164" fontId="5" fillId="24" borderId="30" xfId="0" applyNumberFormat="1" applyFont="1" applyFill="1" applyBorder="1" applyAlignment="1">
      <alignment horizontal="right" wrapText="1"/>
    </xf>
    <xf numFmtId="0" fontId="6" fillId="11" borderId="7" xfId="0" applyFont="1" applyFill="1" applyBorder="1" applyAlignment="1">
      <alignment horizontal="center" vertical="center" wrapText="1"/>
    </xf>
    <xf numFmtId="3" fontId="5" fillId="20" borderId="73" xfId="0" applyNumberFormat="1" applyFont="1" applyFill="1" applyBorder="1" applyAlignment="1">
      <alignment horizontal="left" vertical="center" wrapText="1"/>
    </xf>
    <xf numFmtId="3" fontId="5" fillId="20" borderId="3" xfId="0" applyNumberFormat="1" applyFont="1" applyFill="1" applyBorder="1" applyAlignment="1">
      <alignment horizontal="right" wrapText="1"/>
    </xf>
    <xf numFmtId="3" fontId="5" fillId="20" borderId="4" xfId="0" applyNumberFormat="1" applyFont="1" applyFill="1" applyBorder="1" applyAlignment="1">
      <alignment horizontal="right" wrapText="1"/>
    </xf>
    <xf numFmtId="3" fontId="5" fillId="20" borderId="12" xfId="0" applyNumberFormat="1" applyFont="1" applyFill="1" applyBorder="1" applyAlignment="1">
      <alignment horizontal="right" wrapText="1"/>
    </xf>
    <xf numFmtId="164" fontId="5" fillId="20" borderId="11" xfId="0" applyNumberFormat="1" applyFont="1" applyFill="1" applyBorder="1" applyAlignment="1">
      <alignment horizontal="right" wrapText="1"/>
    </xf>
    <xf numFmtId="3" fontId="5" fillId="12" borderId="73" xfId="0" applyNumberFormat="1" applyFont="1" applyFill="1" applyBorder="1" applyAlignment="1">
      <alignment horizontal="left" vertical="center"/>
    </xf>
    <xf numFmtId="3" fontId="5" fillId="12" borderId="4" xfId="0" applyNumberFormat="1" applyFont="1" applyFill="1" applyBorder="1" applyAlignment="1">
      <alignment horizontal="right" wrapText="1"/>
    </xf>
    <xf numFmtId="3" fontId="5" fillId="12" borderId="20" xfId="0" applyNumberFormat="1" applyFont="1" applyFill="1" applyBorder="1" applyAlignment="1">
      <alignment horizontal="right" wrapText="1"/>
    </xf>
    <xf numFmtId="3" fontId="5" fillId="12" borderId="75" xfId="0" applyNumberFormat="1" applyFont="1" applyFill="1" applyBorder="1" applyAlignment="1">
      <alignment horizontal="left" vertical="center"/>
    </xf>
    <xf numFmtId="3" fontId="5" fillId="12" borderId="13" xfId="0" applyNumberFormat="1" applyFont="1" applyFill="1" applyBorder="1" applyAlignment="1">
      <alignment horizontal="right" wrapText="1"/>
    </xf>
    <xf numFmtId="3" fontId="5" fillId="12" borderId="39" xfId="0" applyNumberFormat="1" applyFont="1" applyFill="1" applyBorder="1" applyAlignment="1">
      <alignment horizontal="right" wrapText="1"/>
    </xf>
    <xf numFmtId="164" fontId="5" fillId="12" borderId="11" xfId="0" applyNumberFormat="1" applyFont="1" applyFill="1" applyBorder="1" applyAlignment="1">
      <alignment horizontal="right" wrapText="1"/>
    </xf>
    <xf numFmtId="164" fontId="5" fillId="12" borderId="38" xfId="0" applyNumberFormat="1" applyFont="1" applyFill="1" applyBorder="1" applyAlignment="1">
      <alignment horizontal="right" wrapText="1"/>
    </xf>
    <xf numFmtId="164" fontId="5" fillId="24" borderId="10" xfId="0" applyNumberFormat="1" applyFont="1" applyFill="1" applyBorder="1" applyAlignment="1">
      <alignment horizontal="right" wrapText="1"/>
    </xf>
    <xf numFmtId="0" fontId="6" fillId="11" borderId="73" xfId="0" applyFont="1" applyFill="1" applyBorder="1" applyAlignment="1">
      <alignment horizontal="center" vertical="center" wrapText="1"/>
    </xf>
    <xf numFmtId="0" fontId="6" fillId="11" borderId="3" xfId="0" applyFont="1" applyFill="1" applyBorder="1" applyAlignment="1">
      <alignment horizontal="center" vertical="center" wrapText="1"/>
    </xf>
    <xf numFmtId="0" fontId="6" fillId="11" borderId="40" xfId="0" applyFont="1" applyFill="1" applyBorder="1" applyAlignment="1">
      <alignment horizontal="center" vertical="center" wrapText="1"/>
    </xf>
    <xf numFmtId="3" fontId="5" fillId="12" borderId="84" xfId="0" applyNumberFormat="1" applyFont="1" applyFill="1" applyBorder="1" applyAlignment="1">
      <alignment horizontal="left" vertical="center" wrapText="1"/>
    </xf>
    <xf numFmtId="164" fontId="5" fillId="23" borderId="97" xfId="0" applyNumberFormat="1" applyFont="1" applyFill="1" applyBorder="1" applyAlignment="1">
      <alignment horizontal="right" wrapText="1"/>
    </xf>
    <xf numFmtId="164" fontId="5" fillId="20" borderId="20" xfId="0" applyNumberFormat="1" applyFont="1" applyFill="1" applyBorder="1" applyAlignment="1">
      <alignment horizontal="right" wrapText="1"/>
    </xf>
    <xf numFmtId="164" fontId="5" fillId="20" borderId="12" xfId="0" applyNumberFormat="1" applyFont="1" applyFill="1" applyBorder="1" applyAlignment="1">
      <alignment horizontal="right" wrapText="1"/>
    </xf>
    <xf numFmtId="164" fontId="5" fillId="12" borderId="20" xfId="0" applyNumberFormat="1" applyFont="1" applyFill="1" applyBorder="1" applyAlignment="1">
      <alignment horizontal="right" wrapText="1"/>
    </xf>
    <xf numFmtId="0" fontId="6" fillId="11" borderId="49" xfId="0" applyFont="1" applyFill="1" applyBorder="1" applyAlignment="1">
      <alignment horizontal="center" vertical="center" wrapText="1"/>
    </xf>
    <xf numFmtId="164" fontId="5" fillId="24" borderId="97" xfId="0" applyNumberFormat="1" applyFont="1" applyFill="1" applyBorder="1" applyAlignment="1">
      <alignment horizontal="right" wrapText="1"/>
    </xf>
    <xf numFmtId="0" fontId="6" fillId="11" borderId="67" xfId="0" applyFont="1" applyFill="1" applyBorder="1" applyAlignment="1">
      <alignment horizontal="center" vertical="center" wrapText="1"/>
    </xf>
    <xf numFmtId="0" fontId="6" fillId="11" borderId="31" xfId="0" applyFont="1" applyFill="1" applyBorder="1" applyAlignment="1">
      <alignment horizontal="center" vertical="center" wrapText="1"/>
    </xf>
    <xf numFmtId="0" fontId="6" fillId="11" borderId="71" xfId="0" applyFont="1" applyFill="1" applyBorder="1" applyAlignment="1">
      <alignment horizontal="center" vertical="center" wrapText="1"/>
    </xf>
    <xf numFmtId="3" fontId="7" fillId="20" borderId="68" xfId="0" applyNumberFormat="1" applyFont="1" applyFill="1" applyBorder="1" applyAlignment="1">
      <alignment horizontal="right" wrapText="1"/>
    </xf>
    <xf numFmtId="3" fontId="7" fillId="20" borderId="61" xfId="0" applyNumberFormat="1" applyFont="1" applyFill="1" applyBorder="1" applyAlignment="1">
      <alignment horizontal="right" wrapText="1"/>
    </xf>
    <xf numFmtId="3" fontId="7" fillId="20" borderId="80" xfId="0" applyNumberFormat="1" applyFont="1" applyFill="1" applyBorder="1" applyAlignment="1">
      <alignment horizontal="right" wrapText="1"/>
    </xf>
    <xf numFmtId="3" fontId="7" fillId="20" borderId="69" xfId="0" applyNumberFormat="1" applyFont="1" applyFill="1" applyBorder="1" applyAlignment="1">
      <alignment horizontal="right" wrapText="1"/>
    </xf>
    <xf numFmtId="3" fontId="5" fillId="20" borderId="20" xfId="0" applyNumberFormat="1" applyFont="1" applyFill="1" applyBorder="1" applyAlignment="1">
      <alignment horizontal="right" wrapText="1"/>
    </xf>
    <xf numFmtId="3" fontId="5" fillId="20" borderId="81" xfId="0" applyNumberFormat="1" applyFont="1" applyFill="1" applyBorder="1" applyAlignment="1">
      <alignment horizontal="right" wrapText="1"/>
    </xf>
    <xf numFmtId="3" fontId="5" fillId="2" borderId="75" xfId="0" applyNumberFormat="1" applyFont="1" applyFill="1" applyBorder="1" applyAlignment="1">
      <alignment horizontal="left" vertical="center" wrapText="1"/>
    </xf>
    <xf numFmtId="3" fontId="7" fillId="2" borderId="70" xfId="0" applyNumberFormat="1" applyFont="1" applyFill="1" applyBorder="1" applyAlignment="1">
      <alignment horizontal="right" wrapText="1"/>
    </xf>
    <xf numFmtId="3" fontId="5" fillId="2" borderId="13" xfId="0" applyNumberFormat="1" applyFont="1" applyFill="1" applyBorder="1" applyAlignment="1">
      <alignment horizontal="right" wrapText="1"/>
    </xf>
    <xf numFmtId="3" fontId="5" fillId="2" borderId="39" xfId="0" applyNumberFormat="1" applyFont="1" applyFill="1" applyBorder="1" applyAlignment="1">
      <alignment horizontal="right" wrapText="1"/>
    </xf>
    <xf numFmtId="164" fontId="7" fillId="20" borderId="72" xfId="0" applyNumberFormat="1" applyFont="1" applyFill="1" applyBorder="1" applyAlignment="1">
      <alignment horizontal="right" wrapText="1"/>
    </xf>
    <xf numFmtId="164" fontId="7" fillId="20" borderId="21" xfId="0" applyNumberFormat="1" applyFont="1" applyFill="1" applyBorder="1" applyAlignment="1">
      <alignment horizontal="right" wrapText="1"/>
    </xf>
    <xf numFmtId="164" fontId="5" fillId="2" borderId="13" xfId="0" applyNumberFormat="1" applyFont="1" applyFill="1" applyBorder="1" applyAlignment="1">
      <alignment horizontal="right" wrapText="1"/>
    </xf>
    <xf numFmtId="3" fontId="7" fillId="12" borderId="83" xfId="0" applyNumberFormat="1" applyFont="1" applyFill="1" applyBorder="1" applyAlignment="1">
      <alignment horizontal="right" wrapText="1"/>
    </xf>
    <xf numFmtId="3" fontId="5" fillId="12" borderId="14" xfId="0" applyNumberFormat="1" applyFont="1" applyFill="1" applyBorder="1" applyAlignment="1">
      <alignment horizontal="right" wrapText="1"/>
    </xf>
    <xf numFmtId="3" fontId="7" fillId="12" borderId="69" xfId="0" applyNumberFormat="1" applyFont="1" applyFill="1" applyBorder="1" applyAlignment="1">
      <alignment horizontal="right" wrapText="1"/>
    </xf>
    <xf numFmtId="3" fontId="5" fillId="12" borderId="81" xfId="0" applyNumberFormat="1" applyFont="1" applyFill="1" applyBorder="1" applyAlignment="1">
      <alignment horizontal="right" wrapText="1"/>
    </xf>
    <xf numFmtId="164" fontId="7" fillId="12" borderId="16" xfId="0" applyNumberFormat="1" applyFont="1" applyFill="1" applyBorder="1" applyAlignment="1">
      <alignment horizontal="right" wrapText="1"/>
    </xf>
    <xf numFmtId="164" fontId="7" fillId="12" borderId="21" xfId="0" applyNumberFormat="1" applyFont="1" applyFill="1" applyBorder="1" applyAlignment="1">
      <alignment horizontal="right" wrapText="1"/>
    </xf>
    <xf numFmtId="164" fontId="5" fillId="24" borderId="12" xfId="0" applyNumberFormat="1" applyFont="1" applyFill="1" applyBorder="1" applyAlignment="1">
      <alignment horizontal="left" wrapText="1"/>
    </xf>
    <xf numFmtId="164" fontId="7" fillId="24" borderId="65" xfId="0" applyNumberFormat="1" applyFont="1" applyFill="1" applyBorder="1" applyAlignment="1">
      <alignment horizontal="right" wrapText="1"/>
    </xf>
    <xf numFmtId="164" fontId="5" fillId="24" borderId="13" xfId="0" applyNumberFormat="1" applyFont="1" applyFill="1" applyBorder="1" applyAlignment="1">
      <alignment horizontal="right" wrapText="1"/>
    </xf>
    <xf numFmtId="164" fontId="5" fillId="24" borderId="33" xfId="0" applyNumberFormat="1" applyFont="1" applyFill="1" applyBorder="1" applyAlignment="1">
      <alignment horizontal="right" wrapText="1"/>
    </xf>
    <xf numFmtId="164" fontId="5" fillId="24" borderId="39" xfId="0" applyNumberFormat="1" applyFont="1" applyFill="1" applyBorder="1" applyAlignment="1">
      <alignment horizontal="right" wrapText="1"/>
    </xf>
    <xf numFmtId="164" fontId="7" fillId="23" borderId="61" xfId="0" applyNumberFormat="1" applyFont="1" applyFill="1" applyBorder="1" applyAlignment="1">
      <alignment horizontal="left" wrapText="1"/>
    </xf>
    <xf numFmtId="164" fontId="7" fillId="23" borderId="63" xfId="0" applyNumberFormat="1" applyFont="1" applyFill="1" applyBorder="1" applyAlignment="1">
      <alignment horizontal="right" wrapText="1"/>
    </xf>
    <xf numFmtId="164" fontId="7" fillId="23" borderId="45" xfId="0" applyNumberFormat="1" applyFont="1" applyFill="1" applyBorder="1" applyAlignment="1">
      <alignment horizontal="right" wrapText="1"/>
    </xf>
    <xf numFmtId="164" fontId="7" fillId="23" borderId="80" xfId="0" applyNumberFormat="1" applyFont="1" applyFill="1" applyBorder="1" applyAlignment="1">
      <alignment horizontal="right" wrapText="1"/>
    </xf>
    <xf numFmtId="164" fontId="7" fillId="23" borderId="43" xfId="0" applyNumberFormat="1" applyFont="1" applyFill="1" applyBorder="1" applyAlignment="1">
      <alignment horizontal="right" wrapText="1"/>
    </xf>
    <xf numFmtId="164" fontId="5" fillId="23" borderId="20" xfId="0" applyNumberFormat="1" applyFont="1" applyFill="1" applyBorder="1" applyAlignment="1">
      <alignment horizontal="left" wrapText="1"/>
    </xf>
    <xf numFmtId="164" fontId="7" fillId="23" borderId="64" xfId="0" applyNumberFormat="1" applyFont="1" applyFill="1" applyBorder="1" applyAlignment="1">
      <alignment horizontal="right" wrapText="1"/>
    </xf>
    <xf numFmtId="164" fontId="5" fillId="23" borderId="22" xfId="0" applyNumberFormat="1" applyFont="1" applyFill="1" applyBorder="1" applyAlignment="1">
      <alignment horizontal="right" wrapText="1"/>
    </xf>
    <xf numFmtId="164" fontId="5" fillId="23" borderId="81" xfId="0" applyNumberFormat="1" applyFont="1" applyFill="1" applyBorder="1" applyAlignment="1">
      <alignment horizontal="right" wrapText="1"/>
    </xf>
    <xf numFmtId="164" fontId="5" fillId="23" borderId="41" xfId="0" applyNumberFormat="1" applyFont="1" applyFill="1" applyBorder="1" applyAlignment="1">
      <alignment horizontal="right" wrapText="1"/>
    </xf>
    <xf numFmtId="164" fontId="5" fillId="21" borderId="12" xfId="0" applyNumberFormat="1" applyFont="1" applyFill="1" applyBorder="1" applyAlignment="1">
      <alignment horizontal="left" wrapText="1"/>
    </xf>
    <xf numFmtId="164" fontId="7" fillId="21" borderId="65" xfId="0" applyNumberFormat="1" applyFont="1" applyFill="1" applyBorder="1" applyAlignment="1">
      <alignment horizontal="right" wrapText="1"/>
    </xf>
    <xf numFmtId="164" fontId="5" fillId="21" borderId="13" xfId="0" applyNumberFormat="1" applyFont="1" applyFill="1" applyBorder="1" applyAlignment="1">
      <alignment horizontal="right" wrapText="1"/>
    </xf>
    <xf numFmtId="164" fontId="5" fillId="21" borderId="33" xfId="0" applyNumberFormat="1" applyFont="1" applyFill="1" applyBorder="1" applyAlignment="1">
      <alignment horizontal="right" wrapText="1"/>
    </xf>
    <xf numFmtId="164" fontId="5" fillId="21" borderId="39" xfId="0" applyNumberFormat="1" applyFont="1" applyFill="1" applyBorder="1" applyAlignment="1">
      <alignment horizontal="right" wrapText="1"/>
    </xf>
    <xf numFmtId="164" fontId="5" fillId="24" borderId="14" xfId="0" applyNumberFormat="1" applyFont="1" applyFill="1" applyBorder="1" applyAlignment="1">
      <alignment horizontal="left" wrapText="1"/>
    </xf>
    <xf numFmtId="164" fontId="7" fillId="24" borderId="35" xfId="0" applyNumberFormat="1" applyFont="1" applyFill="1" applyBorder="1" applyAlignment="1">
      <alignment horizontal="right" wrapText="1"/>
    </xf>
    <xf numFmtId="164" fontId="5" fillId="24" borderId="15" xfId="0" applyNumberFormat="1" applyFont="1" applyFill="1" applyBorder="1" applyAlignment="1">
      <alignment horizontal="right" wrapText="1"/>
    </xf>
    <xf numFmtId="164" fontId="5" fillId="24" borderId="29" xfId="0" applyNumberFormat="1" applyFont="1" applyFill="1" applyBorder="1" applyAlignment="1">
      <alignment horizontal="right" wrapText="1"/>
    </xf>
    <xf numFmtId="164" fontId="5" fillId="24" borderId="37" xfId="0" applyNumberFormat="1" applyFont="1" applyFill="1" applyBorder="1" applyAlignment="1">
      <alignment horizontal="right" wrapText="1"/>
    </xf>
    <xf numFmtId="164" fontId="5" fillId="24" borderId="20" xfId="0" applyNumberFormat="1" applyFont="1" applyFill="1" applyBorder="1" applyAlignment="1">
      <alignment horizontal="left" wrapText="1"/>
    </xf>
    <xf numFmtId="164" fontId="7" fillId="24" borderId="64" xfId="0" applyNumberFormat="1" applyFont="1" applyFill="1" applyBorder="1" applyAlignment="1">
      <alignment horizontal="right" wrapText="1"/>
    </xf>
    <xf numFmtId="164" fontId="5" fillId="24" borderId="22" xfId="0" applyNumberFormat="1" applyFont="1" applyFill="1" applyBorder="1" applyAlignment="1">
      <alignment horizontal="right" wrapText="1"/>
    </xf>
    <xf numFmtId="164" fontId="5" fillId="24" borderId="81" xfId="0" applyNumberFormat="1" applyFont="1" applyFill="1" applyBorder="1" applyAlignment="1">
      <alignment horizontal="right" wrapText="1"/>
    </xf>
    <xf numFmtId="164" fontId="5" fillId="24" borderId="81" xfId="0" applyNumberFormat="1" applyFont="1" applyFill="1" applyBorder="1" applyAlignment="1">
      <alignment horizontal="center" wrapText="1"/>
    </xf>
    <xf numFmtId="164" fontId="5" fillId="24" borderId="41" xfId="0" applyNumberFormat="1" applyFont="1" applyFill="1" applyBorder="1" applyAlignment="1">
      <alignment horizontal="right" wrapText="1"/>
    </xf>
    <xf numFmtId="0" fontId="6" fillId="22" borderId="87" xfId="0" applyFont="1" applyFill="1" applyBorder="1" applyAlignment="1">
      <alignment horizontal="center" vertical="center" wrapText="1"/>
    </xf>
    <xf numFmtId="0" fontId="6" fillId="22" borderId="62" xfId="0" applyFont="1" applyFill="1" applyBorder="1" applyAlignment="1">
      <alignment horizontal="center" vertical="center" wrapText="1"/>
    </xf>
    <xf numFmtId="0" fontId="6" fillId="22" borderId="86" xfId="0" applyFont="1" applyFill="1" applyBorder="1" applyAlignment="1">
      <alignment horizontal="center" vertical="center" wrapText="1"/>
    </xf>
    <xf numFmtId="0" fontId="6" fillId="22" borderId="85" xfId="0" applyFont="1" applyFill="1" applyBorder="1" applyAlignment="1">
      <alignment horizontal="center" vertical="center" wrapText="1"/>
    </xf>
    <xf numFmtId="0" fontId="6" fillId="22" borderId="66" xfId="0" applyFont="1" applyFill="1" applyBorder="1" applyAlignment="1">
      <alignment horizontal="center" vertical="center" wrapText="1"/>
    </xf>
    <xf numFmtId="3" fontId="5" fillId="12" borderId="75" xfId="0" applyNumberFormat="1" applyFont="1" applyFill="1" applyBorder="1" applyAlignment="1">
      <alignment horizontal="left" vertical="center" wrapText="1"/>
    </xf>
    <xf numFmtId="3" fontId="7" fillId="12" borderId="70" xfId="0" applyNumberFormat="1" applyFont="1" applyFill="1" applyBorder="1" applyAlignment="1">
      <alignment horizontal="right" wrapText="1"/>
    </xf>
    <xf numFmtId="3" fontId="5" fillId="12" borderId="12" xfId="0" applyNumberFormat="1" applyFont="1" applyFill="1" applyBorder="1" applyAlignment="1">
      <alignment horizontal="right" wrapText="1"/>
    </xf>
    <xf numFmtId="3" fontId="5" fillId="12" borderId="33" xfId="0" applyNumberFormat="1" applyFont="1" applyFill="1" applyBorder="1" applyAlignment="1">
      <alignment horizontal="right" wrapText="1"/>
    </xf>
    <xf numFmtId="164" fontId="7" fillId="12" borderId="28" xfId="0" applyNumberFormat="1" applyFont="1" applyFill="1" applyBorder="1" applyAlignment="1">
      <alignment horizontal="right" wrapText="1"/>
    </xf>
    <xf numFmtId="164" fontId="7" fillId="12" borderId="70" xfId="0" applyNumberFormat="1" applyFont="1" applyFill="1" applyBorder="1" applyAlignment="1">
      <alignment horizontal="right" wrapText="1"/>
    </xf>
    <xf numFmtId="164" fontId="5" fillId="12" borderId="13" xfId="0" applyNumberFormat="1" applyFont="1" applyFill="1" applyBorder="1" applyAlignment="1">
      <alignment horizontal="right" wrapText="1"/>
    </xf>
    <xf numFmtId="164" fontId="5" fillId="24" borderId="13" xfId="0" applyNumberFormat="1" applyFont="1" applyFill="1" applyBorder="1" applyAlignment="1">
      <alignment wrapText="1"/>
    </xf>
    <xf numFmtId="164" fontId="5" fillId="24" borderId="33" xfId="0" applyNumberFormat="1" applyFont="1" applyFill="1" applyBorder="1" applyAlignment="1">
      <alignment wrapText="1"/>
    </xf>
    <xf numFmtId="164" fontId="5" fillId="24" borderId="39" xfId="0" applyNumberFormat="1" applyFont="1" applyFill="1" applyBorder="1" applyAlignment="1">
      <alignment wrapText="1"/>
    </xf>
    <xf numFmtId="3" fontId="5" fillId="20" borderId="91" xfId="0" applyNumberFormat="1" applyFont="1" applyFill="1" applyBorder="1" applyAlignment="1">
      <alignment horizontal="left" vertical="center" wrapText="1"/>
    </xf>
    <xf numFmtId="164" fontId="7" fillId="20" borderId="28" xfId="0" applyNumberFormat="1" applyFont="1" applyFill="1" applyBorder="1" applyAlignment="1">
      <alignment horizontal="right" wrapText="1"/>
    </xf>
    <xf numFmtId="3" fontId="7" fillId="20" borderId="70" xfId="0" applyNumberFormat="1" applyFont="1" applyFill="1" applyBorder="1" applyAlignment="1">
      <alignment horizontal="right" wrapText="1"/>
    </xf>
    <xf numFmtId="3" fontId="5" fillId="20" borderId="33" xfId="0" applyNumberFormat="1" applyFont="1" applyFill="1" applyBorder="1" applyAlignment="1">
      <alignment horizontal="right" wrapText="1"/>
    </xf>
    <xf numFmtId="164" fontId="5" fillId="23" borderId="12" xfId="0" applyNumberFormat="1" applyFont="1" applyFill="1" applyBorder="1" applyAlignment="1">
      <alignment horizontal="left" wrapText="1"/>
    </xf>
    <xf numFmtId="164" fontId="7" fillId="23" borderId="65" xfId="0" applyNumberFormat="1" applyFont="1" applyFill="1" applyBorder="1" applyAlignment="1">
      <alignment horizontal="right" wrapText="1"/>
    </xf>
    <xf numFmtId="164" fontId="5" fillId="23" borderId="13" xfId="0" applyNumberFormat="1" applyFont="1" applyFill="1" applyBorder="1" applyAlignment="1">
      <alignment horizontal="right" wrapText="1"/>
    </xf>
    <xf numFmtId="164" fontId="5" fillId="23" borderId="33" xfId="0" applyNumberFormat="1" applyFont="1" applyFill="1" applyBorder="1" applyAlignment="1">
      <alignment horizontal="right" wrapText="1"/>
    </xf>
    <xf numFmtId="164" fontId="5" fillId="23" borderId="39" xfId="0" applyNumberFormat="1" applyFont="1" applyFill="1" applyBorder="1" applyAlignment="1">
      <alignment horizontal="right" wrapText="1"/>
    </xf>
    <xf numFmtId="164" fontId="7" fillId="20" borderId="17" xfId="0" applyNumberFormat="1" applyFont="1" applyFill="1" applyBorder="1" applyAlignment="1">
      <alignment horizontal="right" wrapText="1"/>
    </xf>
    <xf numFmtId="164" fontId="7" fillId="20" borderId="68" xfId="0" applyNumberFormat="1" applyFont="1" applyFill="1" applyBorder="1" applyAlignment="1">
      <alignment horizontal="right" wrapText="1"/>
    </xf>
    <xf numFmtId="164" fontId="7" fillId="20" borderId="61" xfId="0" applyNumberFormat="1" applyFont="1" applyFill="1" applyBorder="1" applyAlignment="1">
      <alignment horizontal="right" wrapText="1"/>
    </xf>
    <xf numFmtId="164" fontId="7" fillId="20" borderId="80" xfId="0" applyNumberFormat="1" applyFont="1" applyFill="1" applyBorder="1" applyAlignment="1">
      <alignment horizontal="right" wrapText="1"/>
    </xf>
    <xf numFmtId="164" fontId="7" fillId="12" borderId="17" xfId="0" applyNumberFormat="1" applyFont="1" applyFill="1" applyBorder="1" applyAlignment="1">
      <alignment horizontal="right" wrapText="1"/>
    </xf>
    <xf numFmtId="164" fontId="5" fillId="12" borderId="39" xfId="0" applyNumberFormat="1" applyFont="1" applyFill="1" applyBorder="1" applyAlignment="1">
      <alignment horizontal="right" wrapText="1"/>
    </xf>
    <xf numFmtId="164" fontId="7" fillId="24" borderId="92" xfId="0" applyNumberFormat="1" applyFont="1" applyFill="1" applyBorder="1" applyAlignment="1">
      <alignment horizontal="right" wrapText="1"/>
    </xf>
    <xf numFmtId="164" fontId="5" fillId="24" borderId="25" xfId="0" applyNumberFormat="1" applyFont="1" applyFill="1" applyBorder="1" applyAlignment="1">
      <alignment horizontal="right" wrapText="1"/>
    </xf>
    <xf numFmtId="164" fontId="5" fillId="24" borderId="34" xfId="0" applyNumberFormat="1" applyFont="1" applyFill="1" applyBorder="1" applyAlignment="1">
      <alignment horizontal="right" wrapText="1"/>
    </xf>
    <xf numFmtId="164" fontId="5" fillId="24" borderId="82" xfId="0" applyNumberFormat="1" applyFont="1" applyFill="1" applyBorder="1" applyAlignment="1">
      <alignment horizontal="right" wrapText="1"/>
    </xf>
    <xf numFmtId="164" fontId="7" fillId="12" borderId="83" xfId="0" applyNumberFormat="1" applyFont="1" applyFill="1" applyBorder="1" applyAlignment="1">
      <alignment horizontal="right" wrapText="1"/>
    </xf>
    <xf numFmtId="164" fontId="5" fillId="12" borderId="14" xfId="0" applyNumberFormat="1" applyFont="1" applyFill="1" applyBorder="1" applyAlignment="1">
      <alignment horizontal="right" wrapText="1"/>
    </xf>
    <xf numFmtId="164" fontId="7" fillId="20" borderId="69" xfId="0" applyNumberFormat="1" applyFont="1" applyFill="1" applyBorder="1" applyAlignment="1">
      <alignment horizontal="right" wrapText="1"/>
    </xf>
    <xf numFmtId="164" fontId="7" fillId="12" borderId="69" xfId="0" applyNumberFormat="1" applyFont="1" applyFill="1" applyBorder="1" applyAlignment="1">
      <alignment horizontal="right" wrapText="1"/>
    </xf>
    <xf numFmtId="164" fontId="5" fillId="12" borderId="12" xfId="0" applyNumberFormat="1" applyFont="1" applyFill="1" applyBorder="1" applyAlignment="1">
      <alignment horizontal="right" wrapText="1"/>
    </xf>
    <xf numFmtId="3" fontId="5" fillId="12" borderId="91" xfId="0" applyNumberFormat="1" applyFont="1" applyFill="1" applyBorder="1" applyAlignment="1">
      <alignment horizontal="left" vertical="center"/>
    </xf>
    <xf numFmtId="3" fontId="5" fillId="12" borderId="11" xfId="0" applyNumberFormat="1" applyFont="1" applyFill="1" applyBorder="1" applyAlignment="1">
      <alignment horizontal="right" wrapText="1"/>
    </xf>
    <xf numFmtId="3" fontId="5" fillId="12" borderId="38" xfId="0" applyNumberFormat="1" applyFont="1" applyFill="1" applyBorder="1" applyAlignment="1">
      <alignment horizontal="right" wrapText="1"/>
    </xf>
    <xf numFmtId="164" fontId="7" fillId="20" borderId="70" xfId="0" applyNumberFormat="1" applyFont="1" applyFill="1" applyBorder="1" applyAlignment="1">
      <alignment horizontal="right" wrapText="1"/>
    </xf>
    <xf numFmtId="3" fontId="5" fillId="12" borderId="24" xfId="0" applyNumberFormat="1" applyFont="1" applyFill="1" applyBorder="1" applyAlignment="1">
      <alignment horizontal="right" wrapText="1"/>
    </xf>
    <xf numFmtId="164" fontId="5" fillId="12" borderId="24" xfId="0" applyNumberFormat="1" applyFont="1" applyFill="1" applyBorder="1" applyAlignment="1">
      <alignment horizontal="right" wrapText="1"/>
    </xf>
    <xf numFmtId="0" fontId="0" fillId="0" borderId="48" xfId="0" applyBorder="1"/>
    <xf numFmtId="164" fontId="5" fillId="12" borderId="29" xfId="0" applyNumberFormat="1" applyFont="1" applyFill="1" applyBorder="1" applyAlignment="1">
      <alignment horizontal="right" wrapText="1"/>
    </xf>
    <xf numFmtId="164" fontId="5" fillId="20" borderId="81" xfId="0" applyNumberFormat="1" applyFont="1" applyFill="1" applyBorder="1" applyAlignment="1">
      <alignment horizontal="right" wrapText="1"/>
    </xf>
    <xf numFmtId="164" fontId="5" fillId="12" borderId="81" xfId="0" applyNumberFormat="1" applyFont="1" applyFill="1" applyBorder="1" applyAlignment="1">
      <alignment horizontal="right" wrapText="1"/>
    </xf>
    <xf numFmtId="164" fontId="5" fillId="24" borderId="24" xfId="0" applyNumberFormat="1" applyFont="1" applyFill="1" applyBorder="1" applyAlignment="1">
      <alignment horizontal="left" wrapText="1"/>
    </xf>
    <xf numFmtId="164" fontId="5" fillId="24" borderId="25" xfId="0" applyNumberFormat="1" applyFont="1" applyFill="1" applyBorder="1" applyAlignment="1">
      <alignment wrapText="1"/>
    </xf>
    <xf numFmtId="164" fontId="5" fillId="24" borderId="34" xfId="0" applyNumberFormat="1" applyFont="1" applyFill="1" applyBorder="1" applyAlignment="1">
      <alignment wrapText="1"/>
    </xf>
    <xf numFmtId="164" fontId="5" fillId="24" borderId="82" xfId="0" applyNumberFormat="1" applyFont="1" applyFill="1" applyBorder="1" applyAlignment="1">
      <alignment wrapText="1"/>
    </xf>
    <xf numFmtId="164" fontId="5" fillId="21" borderId="1" xfId="0" applyNumberFormat="1" applyFont="1" applyFill="1" applyBorder="1" applyAlignment="1">
      <alignment horizontal="left" wrapText="1"/>
    </xf>
    <xf numFmtId="164" fontId="7" fillId="21" borderId="99" xfId="0" applyNumberFormat="1" applyFont="1" applyFill="1" applyBorder="1" applyAlignment="1">
      <alignment horizontal="right" wrapText="1"/>
    </xf>
    <xf numFmtId="164" fontId="5" fillId="21" borderId="23" xfId="0" applyNumberFormat="1" applyFont="1" applyFill="1" applyBorder="1" applyAlignment="1">
      <alignment wrapText="1"/>
    </xf>
    <xf numFmtId="164" fontId="5" fillId="21" borderId="103" xfId="0" applyNumberFormat="1" applyFont="1" applyFill="1" applyBorder="1" applyAlignment="1">
      <alignment wrapText="1"/>
    </xf>
    <xf numFmtId="164" fontId="5" fillId="21" borderId="98" xfId="0" applyNumberFormat="1" applyFont="1" applyFill="1" applyBorder="1" applyAlignment="1">
      <alignment wrapText="1"/>
    </xf>
    <xf numFmtId="3" fontId="5" fillId="12" borderId="94" xfId="0" applyNumberFormat="1" applyFont="1" applyFill="1" applyBorder="1" applyAlignment="1">
      <alignment horizontal="left" vertical="center" wrapText="1"/>
    </xf>
    <xf numFmtId="164" fontId="7" fillId="12" borderId="102" xfId="0" applyNumberFormat="1" applyFont="1" applyFill="1" applyBorder="1" applyAlignment="1">
      <alignment horizontal="right" wrapText="1"/>
    </xf>
    <xf numFmtId="3" fontId="5" fillId="2" borderId="104" xfId="0" applyNumberFormat="1" applyFont="1" applyFill="1" applyBorder="1" applyAlignment="1">
      <alignment horizontal="left" vertical="center" wrapText="1"/>
    </xf>
    <xf numFmtId="164" fontId="7" fillId="2" borderId="105" xfId="0" applyNumberFormat="1" applyFont="1" applyFill="1" applyBorder="1" applyAlignment="1">
      <alignment horizontal="right" wrapText="1"/>
    </xf>
    <xf numFmtId="164" fontId="5" fillId="2" borderId="23" xfId="0" applyNumberFormat="1" applyFont="1" applyFill="1" applyBorder="1" applyAlignment="1">
      <alignment horizontal="right" wrapText="1"/>
    </xf>
    <xf numFmtId="164" fontId="5" fillId="2" borderId="98" xfId="0" applyNumberFormat="1" applyFont="1" applyFill="1" applyBorder="1" applyAlignment="1">
      <alignment horizontal="right" wrapText="1"/>
    </xf>
    <xf numFmtId="3" fontId="7" fillId="12" borderId="102" xfId="0" applyNumberFormat="1" applyFont="1" applyFill="1" applyBorder="1" applyAlignment="1">
      <alignment horizontal="right" wrapText="1"/>
    </xf>
    <xf numFmtId="3" fontId="7" fillId="2" borderId="105" xfId="0" applyNumberFormat="1" applyFont="1" applyFill="1" applyBorder="1" applyAlignment="1">
      <alignment horizontal="right" wrapText="1"/>
    </xf>
    <xf numFmtId="3" fontId="5" fillId="2" borderId="98" xfId="0" applyNumberFormat="1" applyFont="1" applyFill="1" applyBorder="1" applyAlignment="1">
      <alignment horizontal="right" wrapText="1"/>
    </xf>
    <xf numFmtId="164" fontId="5" fillId="21" borderId="103" xfId="0" applyNumberFormat="1" applyFont="1" applyFill="1" applyBorder="1" applyAlignment="1">
      <alignment horizontal="right" wrapText="1"/>
    </xf>
    <xf numFmtId="164" fontId="5" fillId="21" borderId="98" xfId="0" applyNumberFormat="1" applyFont="1" applyFill="1" applyBorder="1" applyAlignment="1">
      <alignment horizontal="right" wrapText="1"/>
    </xf>
    <xf numFmtId="164" fontId="5" fillId="2" borderId="1" xfId="0" applyNumberFormat="1" applyFont="1" applyFill="1" applyBorder="1" applyAlignment="1">
      <alignment horizontal="right" wrapText="1"/>
    </xf>
    <xf numFmtId="164" fontId="5" fillId="21" borderId="23" xfId="0" applyNumberFormat="1" applyFont="1" applyFill="1" applyBorder="1" applyAlignment="1">
      <alignment horizontal="right" wrapText="1"/>
    </xf>
    <xf numFmtId="3" fontId="7" fillId="5" borderId="47" xfId="0" applyNumberFormat="1" applyFont="1" applyFill="1" applyBorder="1" applyAlignment="1">
      <alignment horizontal="left" vertical="center"/>
    </xf>
    <xf numFmtId="3" fontId="7" fillId="5" borderId="45" xfId="0" applyNumberFormat="1" applyFont="1" applyFill="1" applyBorder="1" applyAlignment="1">
      <alignment horizontal="right" wrapText="1"/>
    </xf>
    <xf numFmtId="3" fontId="7" fillId="5" borderId="43" xfId="0" applyNumberFormat="1" applyFont="1" applyFill="1" applyBorder="1" applyAlignment="1">
      <alignment horizontal="right" wrapText="1"/>
    </xf>
    <xf numFmtId="3" fontId="5" fillId="5" borderId="73" xfId="0" applyNumberFormat="1" applyFont="1" applyFill="1" applyBorder="1" applyAlignment="1">
      <alignment horizontal="left" vertical="center" wrapText="1"/>
    </xf>
    <xf numFmtId="164" fontId="7" fillId="5" borderId="45" xfId="0" applyNumberFormat="1" applyFont="1" applyFill="1" applyBorder="1" applyAlignment="1">
      <alignment horizontal="right" wrapText="1"/>
    </xf>
    <xf numFmtId="164" fontId="7" fillId="5" borderId="43" xfId="0" applyNumberFormat="1" applyFont="1" applyFill="1" applyBorder="1" applyAlignment="1">
      <alignment horizontal="right" wrapText="1"/>
    </xf>
    <xf numFmtId="3" fontId="5" fillId="5" borderId="74" xfId="0" applyNumberFormat="1" applyFont="1" applyFill="1" applyBorder="1" applyAlignment="1">
      <alignment horizontal="left" vertical="center" wrapText="1"/>
    </xf>
    <xf numFmtId="164" fontId="5" fillId="5" borderId="22" xfId="0" applyNumberFormat="1" applyFont="1" applyFill="1" applyBorder="1" applyAlignment="1">
      <alignment horizontal="right" wrapText="1"/>
    </xf>
    <xf numFmtId="164" fontId="5" fillId="5" borderId="20" xfId="0" applyNumberFormat="1" applyFont="1" applyFill="1" applyBorder="1" applyAlignment="1">
      <alignment horizontal="right" wrapText="1"/>
    </xf>
    <xf numFmtId="0" fontId="6" fillId="26" borderId="76" xfId="0" applyFont="1" applyFill="1" applyBorder="1" applyAlignment="1">
      <alignment horizontal="center" vertical="center" wrapText="1"/>
    </xf>
    <xf numFmtId="0" fontId="6" fillId="26" borderId="6" xfId="0" applyFont="1" applyFill="1" applyBorder="1" applyAlignment="1">
      <alignment horizontal="center" vertical="center" wrapText="1"/>
    </xf>
    <xf numFmtId="0" fontId="6" fillId="26" borderId="7" xfId="0" applyFont="1" applyFill="1" applyBorder="1" applyAlignment="1">
      <alignment horizontal="center" vertical="center" wrapText="1"/>
    </xf>
    <xf numFmtId="3" fontId="5" fillId="9" borderId="73" xfId="0" applyNumberFormat="1" applyFont="1" applyFill="1" applyBorder="1" applyAlignment="1">
      <alignment horizontal="left" vertical="center"/>
    </xf>
    <xf numFmtId="3" fontId="5" fillId="9" borderId="74" xfId="0" applyNumberFormat="1" applyFont="1" applyFill="1" applyBorder="1" applyAlignment="1">
      <alignment horizontal="left" vertical="center"/>
    </xf>
    <xf numFmtId="3" fontId="5" fillId="9" borderId="22" xfId="0" applyNumberFormat="1" applyFont="1" applyFill="1" applyBorder="1" applyAlignment="1">
      <alignment horizontal="right" wrapText="1"/>
    </xf>
    <xf numFmtId="3" fontId="5" fillId="9" borderId="20" xfId="0" applyNumberFormat="1" applyFont="1" applyFill="1" applyBorder="1" applyAlignment="1">
      <alignment horizontal="right" wrapText="1"/>
    </xf>
    <xf numFmtId="164" fontId="5" fillId="9" borderId="22" xfId="0" applyNumberFormat="1" applyFont="1" applyFill="1" applyBorder="1" applyAlignment="1">
      <alignment horizontal="right" wrapText="1"/>
    </xf>
    <xf numFmtId="164" fontId="5" fillId="9" borderId="20" xfId="0" applyNumberFormat="1" applyFont="1" applyFill="1" applyBorder="1" applyAlignment="1">
      <alignment horizontal="right" wrapText="1"/>
    </xf>
    <xf numFmtId="0" fontId="6" fillId="27" borderId="7" xfId="0" applyFont="1" applyFill="1" applyBorder="1" applyAlignment="1">
      <alignment horizontal="center" vertical="center" wrapText="1"/>
    </xf>
    <xf numFmtId="164" fontId="7" fillId="28" borderId="46" xfId="0" applyNumberFormat="1" applyFont="1" applyFill="1" applyBorder="1" applyAlignment="1">
      <alignment horizontal="right" wrapText="1"/>
    </xf>
    <xf numFmtId="164" fontId="5" fillId="28" borderId="42" xfId="0" applyNumberFormat="1" applyFont="1" applyFill="1" applyBorder="1" applyAlignment="1">
      <alignment horizontal="right" wrapText="1"/>
    </xf>
    <xf numFmtId="164" fontId="5" fillId="28" borderId="27" xfId="0" applyNumberFormat="1" applyFont="1" applyFill="1" applyBorder="1" applyAlignment="1">
      <alignment horizontal="right" wrapText="1"/>
    </xf>
    <xf numFmtId="164" fontId="5" fillId="10" borderId="26" xfId="0" applyNumberFormat="1" applyFont="1" applyFill="1" applyBorder="1" applyAlignment="1">
      <alignment horizontal="right" wrapText="1"/>
    </xf>
    <xf numFmtId="164" fontId="5" fillId="10" borderId="42" xfId="0" applyNumberFormat="1" applyFont="1" applyFill="1" applyBorder="1" applyAlignment="1">
      <alignment horizontal="right" wrapText="1"/>
    </xf>
    <xf numFmtId="0" fontId="6" fillId="3" borderId="49" xfId="0" applyFont="1" applyFill="1" applyBorder="1" applyAlignment="1">
      <alignment horizontal="center" vertical="center" wrapText="1"/>
    </xf>
    <xf numFmtId="164" fontId="5" fillId="10" borderId="10" xfId="0" applyNumberFormat="1" applyFont="1" applyFill="1" applyBorder="1" applyAlignment="1">
      <alignment horizontal="right" wrapText="1"/>
    </xf>
    <xf numFmtId="0" fontId="6" fillId="3" borderId="36" xfId="0" applyFont="1" applyFill="1" applyBorder="1" applyAlignment="1">
      <alignment horizontal="center" vertical="center" wrapText="1"/>
    </xf>
    <xf numFmtId="3" fontId="5" fillId="5" borderId="75" xfId="0" applyNumberFormat="1" applyFont="1" applyFill="1" applyBorder="1" applyAlignment="1">
      <alignment horizontal="left" vertical="center" wrapText="1"/>
    </xf>
    <xf numFmtId="3" fontId="5" fillId="5" borderId="39" xfId="0" applyNumberFormat="1" applyFont="1" applyFill="1" applyBorder="1" applyAlignment="1">
      <alignment horizontal="right" wrapText="1"/>
    </xf>
    <xf numFmtId="164" fontId="5" fillId="5" borderId="39" xfId="0" applyNumberFormat="1" applyFont="1" applyFill="1" applyBorder="1" applyAlignment="1">
      <alignment horizontal="right" wrapText="1"/>
    </xf>
    <xf numFmtId="3" fontId="5" fillId="9" borderId="75" xfId="0" applyNumberFormat="1" applyFont="1" applyFill="1" applyBorder="1" applyAlignment="1">
      <alignment horizontal="left" vertical="center"/>
    </xf>
    <xf numFmtId="164" fontId="5" fillId="9" borderId="13" xfId="0" applyNumberFormat="1" applyFont="1" applyFill="1" applyBorder="1" applyAlignment="1">
      <alignment horizontal="right" wrapText="1"/>
    </xf>
    <xf numFmtId="164" fontId="5" fillId="9" borderId="12" xfId="0" applyNumberFormat="1" applyFont="1" applyFill="1" applyBorder="1" applyAlignment="1">
      <alignment horizontal="right" wrapText="1"/>
    </xf>
    <xf numFmtId="3" fontId="5" fillId="9" borderId="39" xfId="0" applyNumberFormat="1" applyFont="1" applyFill="1" applyBorder="1" applyAlignment="1">
      <alignment horizontal="right" wrapText="1"/>
    </xf>
    <xf numFmtId="164" fontId="5" fillId="9" borderId="11" xfId="0" applyNumberFormat="1" applyFont="1" applyFill="1" applyBorder="1" applyAlignment="1">
      <alignment horizontal="right" wrapText="1"/>
    </xf>
    <xf numFmtId="164" fontId="5" fillId="9" borderId="38" xfId="0" applyNumberFormat="1" applyFont="1" applyFill="1" applyBorder="1" applyAlignment="1">
      <alignment horizontal="right" wrapText="1"/>
    </xf>
    <xf numFmtId="3" fontId="5" fillId="9" borderId="74" xfId="0" applyNumberFormat="1" applyFont="1" applyFill="1" applyBorder="1" applyAlignment="1">
      <alignment horizontal="left" vertical="center" wrapText="1"/>
    </xf>
    <xf numFmtId="0" fontId="6" fillId="27" borderId="49" xfId="0" applyFont="1" applyFill="1" applyBorder="1" applyAlignment="1">
      <alignment horizontal="center" vertical="center" wrapText="1"/>
    </xf>
    <xf numFmtId="0" fontId="6" fillId="27" borderId="67" xfId="0" applyFont="1" applyFill="1" applyBorder="1" applyAlignment="1">
      <alignment horizontal="center" vertical="center" wrapText="1"/>
    </xf>
    <xf numFmtId="0" fontId="6" fillId="27" borderId="6" xfId="0" applyFont="1" applyFill="1" applyBorder="1" applyAlignment="1">
      <alignment horizontal="center" vertical="center" wrapText="1"/>
    </xf>
    <xf numFmtId="0" fontId="6" fillId="27" borderId="31" xfId="0" applyFont="1" applyFill="1" applyBorder="1" applyAlignment="1">
      <alignment horizontal="center" vertical="center" wrapText="1"/>
    </xf>
    <xf numFmtId="0" fontId="6" fillId="27" borderId="36" xfId="0" applyFont="1" applyFill="1" applyBorder="1" applyAlignment="1">
      <alignment horizontal="center" vertical="center" wrapText="1"/>
    </xf>
    <xf numFmtId="0" fontId="6" fillId="3" borderId="67" xfId="0" applyFont="1" applyFill="1" applyBorder="1" applyAlignment="1">
      <alignment horizontal="center" vertical="center" wrapText="1"/>
    </xf>
    <xf numFmtId="164" fontId="5" fillId="28" borderId="22" xfId="0" applyNumberFormat="1" applyFont="1" applyFill="1" applyBorder="1" applyAlignment="1">
      <alignment horizontal="right" wrapText="1"/>
    </xf>
    <xf numFmtId="164" fontId="7" fillId="28" borderId="45" xfId="0" applyNumberFormat="1" applyFont="1" applyFill="1" applyBorder="1" applyAlignment="1">
      <alignment horizontal="right" wrapText="1"/>
    </xf>
    <xf numFmtId="3" fontId="7" fillId="5" borderId="68" xfId="0" applyNumberFormat="1" applyFont="1" applyFill="1" applyBorder="1" applyAlignment="1">
      <alignment horizontal="right" wrapText="1"/>
    </xf>
    <xf numFmtId="3" fontId="7" fillId="5" borderId="61" xfId="0" applyNumberFormat="1" applyFont="1" applyFill="1" applyBorder="1" applyAlignment="1">
      <alignment horizontal="right" wrapText="1"/>
    </xf>
    <xf numFmtId="3" fontId="7" fillId="5" borderId="80" xfId="0" applyNumberFormat="1" applyFont="1" applyFill="1" applyBorder="1" applyAlignment="1">
      <alignment horizontal="right" wrapText="1"/>
    </xf>
    <xf numFmtId="3" fontId="7" fillId="5" borderId="69" xfId="0" applyNumberFormat="1" applyFont="1" applyFill="1" applyBorder="1" applyAlignment="1">
      <alignment horizontal="right" wrapText="1"/>
    </xf>
    <xf numFmtId="3" fontId="5" fillId="5" borderId="22" xfId="0" applyNumberFormat="1" applyFont="1" applyFill="1" applyBorder="1" applyAlignment="1">
      <alignment horizontal="right" wrapText="1"/>
    </xf>
    <xf numFmtId="3" fontId="5" fillId="5" borderId="20" xfId="0" applyNumberFormat="1" applyFont="1" applyFill="1" applyBorder="1" applyAlignment="1">
      <alignment horizontal="right" wrapText="1"/>
    </xf>
    <xf numFmtId="3" fontId="5" fillId="5" borderId="81" xfId="0" applyNumberFormat="1" applyFont="1" applyFill="1" applyBorder="1" applyAlignment="1">
      <alignment horizontal="right" wrapText="1"/>
    </xf>
    <xf numFmtId="3" fontId="5" fillId="5" borderId="41" xfId="0" applyNumberFormat="1" applyFont="1" applyFill="1" applyBorder="1" applyAlignment="1">
      <alignment horizontal="right" wrapText="1"/>
    </xf>
    <xf numFmtId="164" fontId="7" fillId="5" borderId="21" xfId="0" applyNumberFormat="1" applyFont="1" applyFill="1" applyBorder="1" applyAlignment="1">
      <alignment horizontal="right" wrapText="1"/>
    </xf>
    <xf numFmtId="3" fontId="7" fillId="5" borderId="77" xfId="0" applyNumberFormat="1" applyFont="1" applyFill="1" applyBorder="1" applyAlignment="1">
      <alignment horizontal="left" vertical="center"/>
    </xf>
    <xf numFmtId="164" fontId="7" fillId="5" borderId="72" xfId="0" applyNumberFormat="1" applyFont="1" applyFill="1" applyBorder="1" applyAlignment="1">
      <alignment horizontal="right" wrapText="1"/>
    </xf>
    <xf numFmtId="3" fontId="5" fillId="9" borderId="84" xfId="0" applyNumberFormat="1" applyFont="1" applyFill="1" applyBorder="1" applyAlignment="1">
      <alignment horizontal="left" vertical="center"/>
    </xf>
    <xf numFmtId="3" fontId="7" fillId="9" borderId="83" xfId="0" applyNumberFormat="1" applyFont="1" applyFill="1" applyBorder="1" applyAlignment="1">
      <alignment horizontal="right" wrapText="1"/>
    </xf>
    <xf numFmtId="3" fontId="5" fillId="9" borderId="37" xfId="0" applyNumberFormat="1" applyFont="1" applyFill="1" applyBorder="1" applyAlignment="1">
      <alignment horizontal="right" wrapText="1"/>
    </xf>
    <xf numFmtId="3" fontId="7" fillId="9" borderId="69" xfId="0" applyNumberFormat="1" applyFont="1" applyFill="1" applyBorder="1" applyAlignment="1">
      <alignment horizontal="right" wrapText="1"/>
    </xf>
    <xf numFmtId="164" fontId="7" fillId="9" borderId="21" xfId="0" applyNumberFormat="1" applyFont="1" applyFill="1" applyBorder="1" applyAlignment="1">
      <alignment horizontal="right" wrapText="1"/>
    </xf>
    <xf numFmtId="3" fontId="7" fillId="9" borderId="70" xfId="0" applyNumberFormat="1" applyFont="1" applyFill="1" applyBorder="1" applyAlignment="1">
      <alignment horizontal="right" wrapText="1"/>
    </xf>
    <xf numFmtId="3" fontId="5" fillId="9" borderId="33" xfId="0" applyNumberFormat="1" applyFont="1" applyFill="1" applyBorder="1" applyAlignment="1">
      <alignment horizontal="right" wrapText="1"/>
    </xf>
    <xf numFmtId="164" fontId="7" fillId="28" borderId="61" xfId="0" applyNumberFormat="1" applyFont="1" applyFill="1" applyBorder="1" applyAlignment="1">
      <alignment horizontal="left" wrapText="1"/>
    </xf>
    <xf numFmtId="164" fontId="7" fillId="28" borderId="63" xfId="0" applyNumberFormat="1" applyFont="1" applyFill="1" applyBorder="1" applyAlignment="1">
      <alignment horizontal="right" wrapText="1"/>
    </xf>
    <xf numFmtId="164" fontId="7" fillId="28" borderId="80" xfId="0" applyNumberFormat="1" applyFont="1" applyFill="1" applyBorder="1" applyAlignment="1">
      <alignment horizontal="right" wrapText="1"/>
    </xf>
    <xf numFmtId="164" fontId="7" fillId="28" borderId="43" xfId="0" applyNumberFormat="1" applyFont="1" applyFill="1" applyBorder="1" applyAlignment="1">
      <alignment horizontal="right" wrapText="1"/>
    </xf>
    <xf numFmtId="164" fontId="5" fillId="28" borderId="20" xfId="0" applyNumberFormat="1" applyFont="1" applyFill="1" applyBorder="1" applyAlignment="1">
      <alignment horizontal="left" wrapText="1"/>
    </xf>
    <xf numFmtId="164" fontId="7" fillId="28" borderId="64" xfId="0" applyNumberFormat="1" applyFont="1" applyFill="1" applyBorder="1" applyAlignment="1">
      <alignment horizontal="right" wrapText="1"/>
    </xf>
    <xf numFmtId="164" fontId="5" fillId="28" borderId="81" xfId="0" applyNumberFormat="1" applyFont="1" applyFill="1" applyBorder="1" applyAlignment="1">
      <alignment horizontal="right" wrapText="1"/>
    </xf>
    <xf numFmtId="164" fontId="5" fillId="28" borderId="41" xfId="0" applyNumberFormat="1" applyFont="1" applyFill="1" applyBorder="1" applyAlignment="1">
      <alignment horizontal="right" wrapText="1"/>
    </xf>
    <xf numFmtId="164" fontId="5" fillId="10" borderId="14" xfId="0" applyNumberFormat="1" applyFont="1" applyFill="1" applyBorder="1" applyAlignment="1">
      <alignment horizontal="left" wrapText="1"/>
    </xf>
    <xf numFmtId="164" fontId="7" fillId="10" borderId="35" xfId="0" applyNumberFormat="1" applyFont="1" applyFill="1" applyBorder="1" applyAlignment="1">
      <alignment horizontal="right" wrapText="1"/>
    </xf>
    <xf numFmtId="164" fontId="5" fillId="10" borderId="15" xfId="0" applyNumberFormat="1" applyFont="1" applyFill="1" applyBorder="1" applyAlignment="1">
      <alignment horizontal="right" wrapText="1"/>
    </xf>
    <xf numFmtId="164" fontId="5" fillId="10" borderId="29" xfId="0" applyNumberFormat="1" applyFont="1" applyFill="1" applyBorder="1" applyAlignment="1">
      <alignment horizontal="right" wrapText="1"/>
    </xf>
    <xf numFmtId="164" fontId="5" fillId="10" borderId="37" xfId="0" applyNumberFormat="1" applyFont="1" applyFill="1" applyBorder="1" applyAlignment="1">
      <alignment horizontal="right" wrapText="1"/>
    </xf>
    <xf numFmtId="164" fontId="5" fillId="10" borderId="20" xfId="0" applyNumberFormat="1" applyFont="1" applyFill="1" applyBorder="1" applyAlignment="1">
      <alignment horizontal="left" wrapText="1"/>
    </xf>
    <xf numFmtId="164" fontId="7" fillId="10" borderId="64" xfId="0" applyNumberFormat="1" applyFont="1" applyFill="1" applyBorder="1" applyAlignment="1">
      <alignment horizontal="right" wrapText="1"/>
    </xf>
    <xf numFmtId="164" fontId="5" fillId="10" borderId="22" xfId="0" applyNumberFormat="1" applyFont="1" applyFill="1" applyBorder="1" applyAlignment="1">
      <alignment horizontal="right" wrapText="1"/>
    </xf>
    <xf numFmtId="164" fontId="5" fillId="10" borderId="81" xfId="0" applyNumberFormat="1" applyFont="1" applyFill="1" applyBorder="1" applyAlignment="1">
      <alignment horizontal="right" wrapText="1"/>
    </xf>
    <xf numFmtId="164" fontId="5" fillId="10" borderId="81" xfId="0" applyNumberFormat="1" applyFont="1" applyFill="1" applyBorder="1" applyAlignment="1">
      <alignment horizontal="center" wrapText="1"/>
    </xf>
    <xf numFmtId="164" fontId="5" fillId="10" borderId="41" xfId="0" applyNumberFormat="1" applyFont="1" applyFill="1" applyBorder="1" applyAlignment="1">
      <alignment horizontal="right" wrapText="1"/>
    </xf>
    <xf numFmtId="164" fontId="5" fillId="10" borderId="12" xfId="0" applyNumberFormat="1" applyFont="1" applyFill="1" applyBorder="1" applyAlignment="1">
      <alignment horizontal="left" wrapText="1"/>
    </xf>
    <xf numFmtId="164" fontId="7" fillId="10" borderId="65" xfId="0" applyNumberFormat="1" applyFont="1" applyFill="1" applyBorder="1" applyAlignment="1">
      <alignment horizontal="right" wrapText="1"/>
    </xf>
    <xf numFmtId="164" fontId="5" fillId="10" borderId="13" xfId="0" applyNumberFormat="1" applyFont="1" applyFill="1" applyBorder="1" applyAlignment="1">
      <alignment horizontal="right" wrapText="1"/>
    </xf>
    <xf numFmtId="164" fontId="5" fillId="10" borderId="33" xfId="0" applyNumberFormat="1" applyFont="1" applyFill="1" applyBorder="1" applyAlignment="1">
      <alignment horizontal="right" wrapText="1"/>
    </xf>
    <xf numFmtId="164" fontId="5" fillId="10" borderId="39" xfId="0" applyNumberFormat="1" applyFont="1" applyFill="1" applyBorder="1" applyAlignment="1">
      <alignment horizontal="right" wrapText="1"/>
    </xf>
    <xf numFmtId="3" fontId="5" fillId="9" borderId="75" xfId="0" applyNumberFormat="1" applyFont="1" applyFill="1" applyBorder="1" applyAlignment="1">
      <alignment horizontal="left" vertical="center" wrapText="1"/>
    </xf>
    <xf numFmtId="164" fontId="7" fillId="9" borderId="28" xfId="0" applyNumberFormat="1" applyFont="1" applyFill="1" applyBorder="1" applyAlignment="1">
      <alignment horizontal="right" wrapText="1"/>
    </xf>
    <xf numFmtId="3" fontId="5" fillId="9" borderId="22" xfId="0" applyNumberFormat="1" applyFont="1" applyFill="1" applyBorder="1" applyAlignment="1">
      <alignment horizontal="center" wrapText="1"/>
    </xf>
    <xf numFmtId="3" fontId="5" fillId="5" borderId="81" xfId="0" applyNumberFormat="1" applyFont="1" applyFill="1" applyBorder="1" applyAlignment="1">
      <alignment horizontal="center" wrapText="1"/>
    </xf>
    <xf numFmtId="164" fontId="5" fillId="9" borderId="22" xfId="0" applyNumberFormat="1" applyFont="1" applyFill="1" applyBorder="1" applyAlignment="1">
      <alignment horizontal="center" wrapText="1"/>
    </xf>
    <xf numFmtId="164" fontId="5" fillId="5" borderId="22" xfId="0" applyNumberFormat="1" applyFont="1" applyFill="1" applyBorder="1" applyAlignment="1">
      <alignment horizontal="center" wrapText="1"/>
    </xf>
    <xf numFmtId="164" fontId="5" fillId="28" borderId="81" xfId="0" applyNumberFormat="1" applyFont="1" applyFill="1" applyBorder="1" applyAlignment="1">
      <alignment horizontal="center" wrapText="1"/>
    </xf>
    <xf numFmtId="3" fontId="5" fillId="9" borderId="13" xfId="0" applyNumberFormat="1" applyFont="1" applyFill="1" applyBorder="1" applyAlignment="1">
      <alignment horizontal="center" wrapText="1"/>
    </xf>
    <xf numFmtId="0" fontId="0" fillId="0" borderId="106" xfId="0" applyBorder="1"/>
    <xf numFmtId="3" fontId="7" fillId="5" borderId="47" xfId="0" applyNumberFormat="1" applyFont="1" applyFill="1" applyBorder="1" applyAlignment="1">
      <alignment horizontal="left" vertical="center"/>
    </xf>
    <xf numFmtId="164" fontId="5" fillId="10" borderId="15" xfId="0" applyNumberFormat="1" applyFont="1" applyFill="1" applyBorder="1" applyAlignment="1">
      <alignment wrapText="1"/>
    </xf>
    <xf numFmtId="164" fontId="5" fillId="10" borderId="29" xfId="0" applyNumberFormat="1" applyFont="1" applyFill="1" applyBorder="1" applyAlignment="1">
      <alignment wrapText="1"/>
    </xf>
    <xf numFmtId="164" fontId="5" fillId="10" borderId="37" xfId="0" applyNumberFormat="1" applyFont="1" applyFill="1" applyBorder="1" applyAlignment="1">
      <alignment wrapText="1"/>
    </xf>
    <xf numFmtId="164" fontId="5" fillId="28" borderId="81" xfId="0" applyNumberFormat="1" applyFont="1" applyFill="1" applyBorder="1" applyAlignment="1">
      <alignment wrapText="1"/>
    </xf>
    <xf numFmtId="3" fontId="5" fillId="9" borderId="15" xfId="0" applyNumberFormat="1" applyFont="1" applyFill="1" applyBorder="1" applyAlignment="1">
      <alignment wrapText="1"/>
    </xf>
    <xf numFmtId="3" fontId="5" fillId="9" borderId="14" xfId="0" applyNumberFormat="1" applyFont="1" applyFill="1" applyBorder="1" applyAlignment="1">
      <alignment wrapText="1"/>
    </xf>
    <xf numFmtId="3" fontId="5" fillId="5" borderId="22" xfId="0" applyNumberFormat="1" applyFont="1" applyFill="1" applyBorder="1" applyAlignment="1">
      <alignment wrapText="1"/>
    </xf>
    <xf numFmtId="3" fontId="5" fillId="5" borderId="20" xfId="0" applyNumberFormat="1" applyFont="1" applyFill="1" applyBorder="1" applyAlignment="1">
      <alignment wrapText="1"/>
    </xf>
    <xf numFmtId="3" fontId="5" fillId="9" borderId="13" xfId="0" applyNumberFormat="1" applyFont="1" applyFill="1" applyBorder="1" applyAlignment="1">
      <alignment wrapText="1"/>
    </xf>
    <xf numFmtId="3" fontId="5" fillId="6" borderId="108" xfId="0" applyNumberFormat="1" applyFont="1" applyFill="1" applyBorder="1" applyAlignment="1">
      <alignment horizontal="left" vertical="center" wrapText="1"/>
    </xf>
    <xf numFmtId="3" fontId="5" fillId="12" borderId="34" xfId="0" applyNumberFormat="1" applyFont="1" applyFill="1" applyBorder="1" applyAlignment="1">
      <alignment horizontal="right" wrapText="1"/>
    </xf>
    <xf numFmtId="0" fontId="2" fillId="0" borderId="2" xfId="0" applyFont="1" applyBorder="1"/>
    <xf numFmtId="0" fontId="0" fillId="0" borderId="2" xfId="0" applyBorder="1"/>
    <xf numFmtId="3" fontId="5" fillId="5" borderId="73" xfId="0" applyNumberFormat="1" applyFont="1" applyFill="1" applyBorder="1" applyAlignment="1">
      <alignment horizontal="left" vertical="center"/>
    </xf>
    <xf numFmtId="4" fontId="5" fillId="8" borderId="3" xfId="0" applyNumberFormat="1" applyFont="1" applyFill="1" applyBorder="1" applyAlignment="1">
      <alignment horizontal="right" wrapText="1"/>
    </xf>
    <xf numFmtId="4" fontId="5" fillId="7" borderId="13" xfId="0" applyNumberFormat="1" applyFont="1" applyFill="1" applyBorder="1" applyAlignment="1">
      <alignment horizontal="right" wrapText="1"/>
    </xf>
    <xf numFmtId="4" fontId="5" fillId="7" borderId="39" xfId="0" applyNumberFormat="1" applyFont="1" applyFill="1" applyBorder="1" applyAlignment="1">
      <alignment horizontal="right" wrapText="1"/>
    </xf>
    <xf numFmtId="4" fontId="5" fillId="8" borderId="13" xfId="0" applyNumberFormat="1" applyFont="1" applyFill="1" applyBorder="1" applyAlignment="1">
      <alignment horizontal="right" wrapText="1"/>
    </xf>
    <xf numFmtId="4" fontId="5" fillId="8" borderId="33" xfId="0" applyNumberFormat="1" applyFont="1" applyFill="1" applyBorder="1" applyAlignment="1">
      <alignment horizontal="right" wrapText="1"/>
    </xf>
    <xf numFmtId="4" fontId="5" fillId="8" borderId="39" xfId="0" applyNumberFormat="1" applyFont="1" applyFill="1" applyBorder="1" applyAlignment="1">
      <alignment horizontal="right" wrapText="1"/>
    </xf>
    <xf numFmtId="4" fontId="7" fillId="6" borderId="45" xfId="0" applyNumberFormat="1" applyFont="1" applyFill="1" applyBorder="1" applyAlignment="1">
      <alignment horizontal="right" wrapText="1"/>
    </xf>
    <xf numFmtId="4" fontId="7" fillId="6" borderId="43" xfId="0" applyNumberFormat="1" applyFont="1" applyFill="1" applyBorder="1" applyAlignment="1">
      <alignment horizontal="right" wrapText="1"/>
    </xf>
    <xf numFmtId="4" fontId="5" fillId="8" borderId="15" xfId="0" applyNumberFormat="1" applyFont="1" applyFill="1" applyBorder="1" applyAlignment="1">
      <alignment horizontal="right" wrapText="1"/>
    </xf>
    <xf numFmtId="4" fontId="5" fillId="8" borderId="37" xfId="0" applyNumberFormat="1" applyFont="1" applyFill="1" applyBorder="1" applyAlignment="1">
      <alignment horizontal="right" wrapText="1"/>
    </xf>
    <xf numFmtId="4" fontId="5" fillId="6" borderId="22" xfId="0" applyNumberFormat="1" applyFont="1" applyFill="1" applyBorder="1" applyAlignment="1">
      <alignment horizontal="right" wrapText="1"/>
    </xf>
    <xf numFmtId="4" fontId="5" fillId="6" borderId="41" xfId="0" applyNumberFormat="1" applyFont="1" applyFill="1" applyBorder="1" applyAlignment="1">
      <alignment horizontal="right" wrapText="1"/>
    </xf>
    <xf numFmtId="4" fontId="5" fillId="8" borderId="22" xfId="0" applyNumberFormat="1" applyFont="1" applyFill="1" applyBorder="1" applyAlignment="1">
      <alignment horizontal="right" wrapText="1"/>
    </xf>
    <xf numFmtId="4" fontId="5" fillId="8" borderId="41" xfId="0" applyNumberFormat="1" applyFont="1" applyFill="1" applyBorder="1" applyAlignment="1">
      <alignment horizontal="right" wrapText="1"/>
    </xf>
    <xf numFmtId="4" fontId="5" fillId="8" borderId="25" xfId="0" applyNumberFormat="1" applyFont="1" applyFill="1" applyBorder="1" applyAlignment="1">
      <alignment horizontal="right" wrapText="1"/>
    </xf>
    <xf numFmtId="4" fontId="5" fillId="8" borderId="82" xfId="0" applyNumberFormat="1" applyFont="1" applyFill="1" applyBorder="1" applyAlignment="1">
      <alignment horizontal="right" wrapText="1"/>
    </xf>
    <xf numFmtId="4" fontId="5" fillId="6" borderId="13" xfId="0" applyNumberFormat="1" applyFont="1" applyFill="1" applyBorder="1" applyAlignment="1">
      <alignment horizontal="right" wrapText="1"/>
    </xf>
    <xf numFmtId="4" fontId="5" fillId="6" borderId="39" xfId="0" applyNumberFormat="1" applyFont="1" applyFill="1" applyBorder="1" applyAlignment="1">
      <alignment horizontal="right" wrapText="1"/>
    </xf>
    <xf numFmtId="4" fontId="5" fillId="8" borderId="4" xfId="0" applyNumberFormat="1" applyFont="1" applyFill="1" applyBorder="1" applyAlignment="1">
      <alignment horizontal="right" wrapText="1"/>
    </xf>
    <xf numFmtId="4" fontId="5" fillId="6" borderId="5" xfId="0" applyNumberFormat="1" applyFont="1" applyFill="1" applyBorder="1" applyAlignment="1">
      <alignment horizontal="right" wrapText="1"/>
    </xf>
    <xf numFmtId="4" fontId="5" fillId="6" borderId="0" xfId="0" applyNumberFormat="1" applyFont="1" applyFill="1" applyBorder="1" applyAlignment="1">
      <alignment horizontal="right" wrapText="1"/>
    </xf>
    <xf numFmtId="4" fontId="7" fillId="6" borderId="68" xfId="0" applyNumberFormat="1" applyFont="1" applyFill="1" applyBorder="1" applyAlignment="1">
      <alignment horizontal="right" wrapText="1"/>
    </xf>
    <xf numFmtId="4" fontId="7" fillId="6" borderId="61" xfId="0" applyNumberFormat="1" applyFont="1" applyFill="1" applyBorder="1" applyAlignment="1">
      <alignment horizontal="right" wrapText="1"/>
    </xf>
    <xf numFmtId="4" fontId="7" fillId="6" borderId="80" xfId="0" applyNumberFormat="1" applyFont="1" applyFill="1" applyBorder="1" applyAlignment="1">
      <alignment horizontal="right" wrapText="1"/>
    </xf>
    <xf numFmtId="4" fontId="7" fillId="8" borderId="83" xfId="0" applyNumberFormat="1" applyFont="1" applyFill="1" applyBorder="1" applyAlignment="1">
      <alignment horizontal="right" wrapText="1"/>
    </xf>
    <xf numFmtId="4" fontId="5" fillId="8" borderId="14" xfId="0" applyNumberFormat="1" applyFont="1" applyFill="1" applyBorder="1" applyAlignment="1">
      <alignment horizontal="right" wrapText="1"/>
    </xf>
    <xf numFmtId="4" fontId="5" fillId="8" borderId="29" xfId="0" applyNumberFormat="1" applyFont="1" applyFill="1" applyBorder="1" applyAlignment="1">
      <alignment horizontal="right" wrapText="1"/>
    </xf>
    <xf numFmtId="4" fontId="7" fillId="6" borderId="69" xfId="0" applyNumberFormat="1" applyFont="1" applyFill="1" applyBorder="1" applyAlignment="1">
      <alignment horizontal="right" wrapText="1"/>
    </xf>
    <xf numFmtId="4" fontId="5" fillId="6" borderId="20" xfId="0" applyNumberFormat="1" applyFont="1" applyFill="1" applyBorder="1" applyAlignment="1">
      <alignment horizontal="right" wrapText="1"/>
    </xf>
    <xf numFmtId="4" fontId="5" fillId="6" borderId="81" xfId="0" applyNumberFormat="1" applyFont="1" applyFill="1" applyBorder="1" applyAlignment="1">
      <alignment horizontal="right" wrapText="1"/>
    </xf>
    <xf numFmtId="4" fontId="7" fillId="8" borderId="70" xfId="0" applyNumberFormat="1" applyFont="1" applyFill="1" applyBorder="1" applyAlignment="1">
      <alignment horizontal="right" wrapText="1"/>
    </xf>
    <xf numFmtId="4" fontId="7" fillId="8" borderId="69" xfId="0" applyNumberFormat="1" applyFont="1" applyFill="1" applyBorder="1" applyAlignment="1">
      <alignment horizontal="right" wrapText="1"/>
    </xf>
    <xf numFmtId="3" fontId="7" fillId="6" borderId="47" xfId="0" applyNumberFormat="1" applyFont="1" applyFill="1" applyBorder="1" applyAlignment="1">
      <alignment horizontal="left" vertical="center" wrapText="1"/>
    </xf>
    <xf numFmtId="164" fontId="5" fillId="2" borderId="39" xfId="0" applyNumberFormat="1" applyFont="1" applyFill="1" applyBorder="1" applyAlignment="1">
      <alignment horizontal="right" wrapText="1"/>
    </xf>
    <xf numFmtId="4" fontId="5" fillId="2" borderId="13" xfId="0" applyNumberFormat="1" applyFont="1" applyFill="1" applyBorder="1" applyAlignment="1">
      <alignment horizontal="right" wrapText="1"/>
    </xf>
    <xf numFmtId="4" fontId="5" fillId="2" borderId="39" xfId="0" applyNumberFormat="1" applyFont="1" applyFill="1" applyBorder="1" applyAlignment="1">
      <alignment horizontal="right" wrapText="1"/>
    </xf>
    <xf numFmtId="164" fontId="5" fillId="12" borderId="33" xfId="0" applyNumberFormat="1" applyFont="1" applyFill="1" applyBorder="1" applyAlignment="1">
      <alignment horizontal="right" wrapText="1"/>
    </xf>
    <xf numFmtId="4" fontId="5" fillId="12" borderId="13" xfId="0" applyNumberFormat="1" applyFont="1" applyFill="1" applyBorder="1" applyAlignment="1">
      <alignment horizontal="right" wrapText="1"/>
    </xf>
    <xf numFmtId="4" fontId="5" fillId="12" borderId="33" xfId="0" applyNumberFormat="1" applyFont="1" applyFill="1" applyBorder="1" applyAlignment="1">
      <alignment horizontal="right" wrapText="1"/>
    </xf>
    <xf numFmtId="4" fontId="5" fillId="12" borderId="39" xfId="0" applyNumberFormat="1" applyFont="1" applyFill="1" applyBorder="1" applyAlignment="1">
      <alignment horizontal="right" wrapText="1"/>
    </xf>
    <xf numFmtId="4" fontId="7" fillId="20" borderId="45" xfId="0" applyNumberFormat="1" applyFont="1" applyFill="1" applyBorder="1" applyAlignment="1">
      <alignment horizontal="right" wrapText="1"/>
    </xf>
    <xf numFmtId="4" fontId="7" fillId="20" borderId="43" xfId="0" applyNumberFormat="1" applyFont="1" applyFill="1" applyBorder="1" applyAlignment="1">
      <alignment horizontal="right" wrapText="1"/>
    </xf>
    <xf numFmtId="4" fontId="5" fillId="12" borderId="37" xfId="0" applyNumberFormat="1" applyFont="1" applyFill="1" applyBorder="1" applyAlignment="1">
      <alignment horizontal="right" wrapText="1"/>
    </xf>
    <xf numFmtId="4" fontId="5" fillId="20" borderId="22" xfId="0" applyNumberFormat="1" applyFont="1" applyFill="1" applyBorder="1" applyAlignment="1">
      <alignment horizontal="right" wrapText="1"/>
    </xf>
    <xf numFmtId="4" fontId="5" fillId="20" borderId="41" xfId="0" applyNumberFormat="1" applyFont="1" applyFill="1" applyBorder="1" applyAlignment="1">
      <alignment horizontal="right" wrapText="1"/>
    </xf>
    <xf numFmtId="4" fontId="5" fillId="12" borderId="22" xfId="0" applyNumberFormat="1" applyFont="1" applyFill="1" applyBorder="1" applyAlignment="1">
      <alignment horizontal="right" wrapText="1"/>
    </xf>
    <xf numFmtId="4" fontId="5" fillId="12" borderId="41" xfId="0" applyNumberFormat="1" applyFont="1" applyFill="1" applyBorder="1" applyAlignment="1">
      <alignment horizontal="right" wrapText="1"/>
    </xf>
    <xf numFmtId="4" fontId="5" fillId="12" borderId="25" xfId="0" applyNumberFormat="1" applyFont="1" applyFill="1" applyBorder="1" applyAlignment="1">
      <alignment horizontal="right" wrapText="1"/>
    </xf>
    <xf numFmtId="4" fontId="5" fillId="12" borderId="82" xfId="0" applyNumberFormat="1" applyFont="1" applyFill="1" applyBorder="1" applyAlignment="1">
      <alignment horizontal="right" wrapText="1"/>
    </xf>
    <xf numFmtId="4" fontId="5" fillId="20" borderId="13" xfId="0" applyNumberFormat="1" applyFont="1" applyFill="1" applyBorder="1" applyAlignment="1">
      <alignment horizontal="right" wrapText="1"/>
    </xf>
    <xf numFmtId="4" fontId="5" fillId="20" borderId="39" xfId="0" applyNumberFormat="1" applyFont="1" applyFill="1" applyBorder="1" applyAlignment="1">
      <alignment horizontal="right" wrapText="1"/>
    </xf>
    <xf numFmtId="164" fontId="17" fillId="23" borderId="46" xfId="0" applyNumberFormat="1" applyFont="1" applyFill="1" applyBorder="1" applyAlignment="1">
      <alignment horizontal="right" wrapText="1"/>
    </xf>
    <xf numFmtId="3" fontId="7" fillId="20" borderId="47" xfId="0" applyNumberFormat="1" applyFont="1" applyFill="1" applyBorder="1" applyAlignment="1">
      <alignment horizontal="left" vertical="center" wrapText="1"/>
    </xf>
    <xf numFmtId="4" fontId="5" fillId="12" borderId="4" xfId="0" applyNumberFormat="1" applyFont="1" applyFill="1" applyBorder="1" applyAlignment="1">
      <alignment horizontal="right" wrapText="1"/>
    </xf>
    <xf numFmtId="4" fontId="5" fillId="20" borderId="3" xfId="0" applyNumberFormat="1" applyFont="1" applyFill="1" applyBorder="1" applyAlignment="1">
      <alignment horizontal="right" wrapText="1"/>
    </xf>
    <xf numFmtId="4" fontId="5" fillId="20" borderId="4" xfId="0" applyNumberFormat="1" applyFont="1" applyFill="1" applyBorder="1" applyAlignment="1">
      <alignment horizontal="right" wrapText="1"/>
    </xf>
    <xf numFmtId="4" fontId="5" fillId="12" borderId="12" xfId="0" applyNumberFormat="1" applyFont="1" applyFill="1" applyBorder="1" applyAlignment="1">
      <alignment horizontal="right" wrapText="1"/>
    </xf>
    <xf numFmtId="0" fontId="10" fillId="0" borderId="0" xfId="0" applyFont="1" applyBorder="1" applyAlignment="1">
      <alignment vertical="top" wrapText="1"/>
    </xf>
    <xf numFmtId="0" fontId="6" fillId="11" borderId="109" xfId="0" applyFont="1" applyFill="1" applyBorder="1" applyAlignment="1">
      <alignment horizontal="center" vertical="center" wrapText="1"/>
    </xf>
    <xf numFmtId="0" fontId="6" fillId="11" borderId="110" xfId="0" applyFont="1" applyFill="1" applyBorder="1" applyAlignment="1">
      <alignment horizontal="center" vertical="center" wrapText="1"/>
    </xf>
    <xf numFmtId="0" fontId="6" fillId="11" borderId="111" xfId="0" applyFont="1" applyFill="1" applyBorder="1" applyAlignment="1">
      <alignment horizontal="center" vertical="center" wrapText="1"/>
    </xf>
    <xf numFmtId="4" fontId="5" fillId="12" borderId="20" xfId="0" applyNumberFormat="1" applyFont="1" applyFill="1" applyBorder="1" applyAlignment="1">
      <alignment horizontal="right" wrapText="1"/>
    </xf>
    <xf numFmtId="4" fontId="5" fillId="20" borderId="12" xfId="0" applyNumberFormat="1" applyFont="1" applyFill="1" applyBorder="1" applyAlignment="1">
      <alignment horizontal="right" wrapText="1"/>
    </xf>
    <xf numFmtId="4" fontId="7" fillId="20" borderId="68" xfId="0" applyNumberFormat="1" applyFont="1" applyFill="1" applyBorder="1" applyAlignment="1">
      <alignment horizontal="right" wrapText="1"/>
    </xf>
    <xf numFmtId="4" fontId="7" fillId="20" borderId="61" xfId="0" applyNumberFormat="1" applyFont="1" applyFill="1" applyBorder="1" applyAlignment="1">
      <alignment horizontal="right" wrapText="1"/>
    </xf>
    <xf numFmtId="4" fontId="7" fillId="20" borderId="80" xfId="0" applyNumberFormat="1" applyFont="1" applyFill="1" applyBorder="1" applyAlignment="1">
      <alignment horizontal="right" wrapText="1"/>
    </xf>
    <xf numFmtId="4" fontId="7" fillId="12" borderId="83" xfId="0" applyNumberFormat="1" applyFont="1" applyFill="1" applyBorder="1" applyAlignment="1">
      <alignment horizontal="right" wrapText="1"/>
    </xf>
    <xf numFmtId="4" fontId="5" fillId="12" borderId="14" xfId="0" applyNumberFormat="1" applyFont="1" applyFill="1" applyBorder="1" applyAlignment="1">
      <alignment horizontal="right" wrapText="1"/>
    </xf>
    <xf numFmtId="4" fontId="7" fillId="20" borderId="69" xfId="0" applyNumberFormat="1" applyFont="1" applyFill="1" applyBorder="1" applyAlignment="1">
      <alignment horizontal="right" wrapText="1"/>
    </xf>
    <xf numFmtId="4" fontId="5" fillId="20" borderId="20" xfId="0" applyNumberFormat="1" applyFont="1" applyFill="1" applyBorder="1" applyAlignment="1">
      <alignment horizontal="right" wrapText="1"/>
    </xf>
    <xf numFmtId="4" fontId="5" fillId="20" borderId="81" xfId="0" applyNumberFormat="1" applyFont="1" applyFill="1" applyBorder="1" applyAlignment="1">
      <alignment horizontal="right" wrapText="1"/>
    </xf>
    <xf numFmtId="4" fontId="7" fillId="12" borderId="102" xfId="0" applyNumberFormat="1" applyFont="1" applyFill="1" applyBorder="1" applyAlignment="1">
      <alignment horizontal="right" wrapText="1"/>
    </xf>
    <xf numFmtId="4" fontId="5" fillId="12" borderId="24" xfId="0" applyNumberFormat="1" applyFont="1" applyFill="1" applyBorder="1" applyAlignment="1">
      <alignment horizontal="right" wrapText="1"/>
    </xf>
    <xf numFmtId="4" fontId="7" fillId="12" borderId="70" xfId="0" applyNumberFormat="1" applyFont="1" applyFill="1" applyBorder="1" applyAlignment="1">
      <alignment horizontal="right" wrapText="1"/>
    </xf>
    <xf numFmtId="0" fontId="0" fillId="0" borderId="104" xfId="0" applyBorder="1"/>
    <xf numFmtId="164" fontId="5" fillId="24" borderId="81" xfId="0" applyNumberFormat="1" applyFont="1" applyFill="1" applyBorder="1" applyAlignment="1">
      <alignment wrapText="1"/>
    </xf>
    <xf numFmtId="164" fontId="5" fillId="23" borderId="81" xfId="0" applyNumberFormat="1" applyFont="1" applyFill="1" applyBorder="1" applyAlignment="1">
      <alignment wrapText="1"/>
    </xf>
    <xf numFmtId="3" fontId="5" fillId="12" borderId="29" xfId="0" applyNumberFormat="1" applyFont="1" applyFill="1" applyBorder="1" applyAlignment="1">
      <alignment wrapText="1"/>
    </xf>
    <xf numFmtId="3" fontId="5" fillId="20" borderId="81" xfId="0" applyNumberFormat="1" applyFont="1" applyFill="1" applyBorder="1" applyAlignment="1">
      <alignment wrapText="1"/>
    </xf>
    <xf numFmtId="3" fontId="5" fillId="12" borderId="81" xfId="0" applyNumberFormat="1" applyFont="1" applyFill="1" applyBorder="1" applyAlignment="1">
      <alignment wrapText="1"/>
    </xf>
    <xf numFmtId="3" fontId="5" fillId="12" borderId="33" xfId="0" applyNumberFormat="1" applyFont="1" applyFill="1" applyBorder="1" applyAlignment="1">
      <alignment wrapText="1"/>
    </xf>
    <xf numFmtId="4" fontId="7" fillId="12" borderId="69" xfId="0" applyNumberFormat="1" applyFont="1" applyFill="1" applyBorder="1" applyAlignment="1">
      <alignment horizontal="right" wrapText="1"/>
    </xf>
    <xf numFmtId="4" fontId="5" fillId="12" borderId="81" xfId="0" applyNumberFormat="1" applyFont="1" applyFill="1" applyBorder="1" applyAlignment="1">
      <alignment horizontal="right" wrapText="1"/>
    </xf>
    <xf numFmtId="3" fontId="5" fillId="12" borderId="13" xfId="0" applyNumberFormat="1" applyFont="1" applyFill="1" applyBorder="1" applyAlignment="1">
      <alignment wrapText="1"/>
    </xf>
    <xf numFmtId="164" fontId="5" fillId="24" borderId="29" xfId="0" applyNumberFormat="1" applyFont="1" applyFill="1" applyBorder="1" applyAlignment="1">
      <alignment wrapText="1"/>
    </xf>
    <xf numFmtId="3" fontId="5" fillId="20" borderId="33" xfId="0" applyNumberFormat="1" applyFont="1" applyFill="1" applyBorder="1" applyAlignment="1">
      <alignment wrapText="1"/>
    </xf>
    <xf numFmtId="164" fontId="5" fillId="23" borderId="33" xfId="0" applyNumberFormat="1" applyFont="1" applyFill="1" applyBorder="1" applyAlignment="1">
      <alignment wrapText="1"/>
    </xf>
    <xf numFmtId="4" fontId="5" fillId="12" borderId="29" xfId="0" applyNumberFormat="1" applyFont="1" applyFill="1" applyBorder="1" applyAlignment="1">
      <alignment wrapText="1"/>
    </xf>
    <xf numFmtId="4" fontId="5" fillId="20" borderId="81" xfId="0" applyNumberFormat="1" applyFont="1" applyFill="1" applyBorder="1" applyAlignment="1">
      <alignment wrapText="1"/>
    </xf>
    <xf numFmtId="4" fontId="5" fillId="12" borderId="81" xfId="0" applyNumberFormat="1" applyFont="1" applyFill="1" applyBorder="1" applyAlignment="1">
      <alignment wrapText="1"/>
    </xf>
    <xf numFmtId="4" fontId="7" fillId="20" borderId="70" xfId="0" applyNumberFormat="1" applyFont="1" applyFill="1" applyBorder="1" applyAlignment="1">
      <alignment horizontal="right" wrapText="1"/>
    </xf>
    <xf numFmtId="4" fontId="5" fillId="20" borderId="33" xfId="0" applyNumberFormat="1" applyFont="1" applyFill="1" applyBorder="1" applyAlignment="1">
      <alignment horizontal="right" wrapText="1"/>
    </xf>
    <xf numFmtId="4" fontId="5" fillId="20" borderId="33" xfId="0" applyNumberFormat="1" applyFont="1" applyFill="1" applyBorder="1" applyAlignment="1">
      <alignment wrapText="1"/>
    </xf>
    <xf numFmtId="2" fontId="7" fillId="20" borderId="68" xfId="0" applyNumberFormat="1" applyFont="1" applyFill="1" applyBorder="1" applyAlignment="1">
      <alignment horizontal="right" wrapText="1"/>
    </xf>
    <xf numFmtId="2" fontId="7" fillId="20" borderId="45" xfId="0" applyNumberFormat="1" applyFont="1" applyFill="1" applyBorder="1" applyAlignment="1">
      <alignment horizontal="right" wrapText="1"/>
    </xf>
    <xf numFmtId="2" fontId="7" fillId="20" borderId="61" xfId="0" applyNumberFormat="1" applyFont="1" applyFill="1" applyBorder="1" applyAlignment="1">
      <alignment horizontal="right" wrapText="1"/>
    </xf>
    <xf numFmtId="2" fontId="7" fillId="20" borderId="80" xfId="0" applyNumberFormat="1" applyFont="1" applyFill="1" applyBorder="1" applyAlignment="1">
      <alignment horizontal="right" wrapText="1"/>
    </xf>
    <xf numFmtId="2" fontId="7" fillId="20" borderId="43" xfId="0" applyNumberFormat="1" applyFont="1" applyFill="1" applyBorder="1" applyAlignment="1">
      <alignment horizontal="right" wrapText="1"/>
    </xf>
    <xf numFmtId="2" fontId="7" fillId="12" borderId="83" xfId="0" applyNumberFormat="1" applyFont="1" applyFill="1" applyBorder="1" applyAlignment="1">
      <alignment horizontal="right" wrapText="1"/>
    </xf>
    <xf numFmtId="2" fontId="5" fillId="12" borderId="15" xfId="0" applyNumberFormat="1" applyFont="1" applyFill="1" applyBorder="1" applyAlignment="1">
      <alignment horizontal="right" wrapText="1"/>
    </xf>
    <xf numFmtId="2" fontId="5" fillId="12" borderId="14" xfId="0" applyNumberFormat="1" applyFont="1" applyFill="1" applyBorder="1" applyAlignment="1">
      <alignment horizontal="right" wrapText="1"/>
    </xf>
    <xf numFmtId="2" fontId="5" fillId="12" borderId="29" xfId="0" applyNumberFormat="1" applyFont="1" applyFill="1" applyBorder="1" applyAlignment="1">
      <alignment horizontal="right" wrapText="1"/>
    </xf>
    <xf numFmtId="2" fontId="5" fillId="12" borderId="37" xfId="0" applyNumberFormat="1" applyFont="1" applyFill="1" applyBorder="1" applyAlignment="1">
      <alignment horizontal="right" wrapText="1"/>
    </xf>
    <xf numFmtId="2" fontId="7" fillId="20" borderId="69" xfId="0" applyNumberFormat="1" applyFont="1" applyFill="1" applyBorder="1" applyAlignment="1">
      <alignment horizontal="right" wrapText="1"/>
    </xf>
    <xf numFmtId="2" fontId="5" fillId="20" borderId="22" xfId="0" applyNumberFormat="1" applyFont="1" applyFill="1" applyBorder="1" applyAlignment="1">
      <alignment horizontal="right" wrapText="1"/>
    </xf>
    <xf numFmtId="2" fontId="5" fillId="20" borderId="20" xfId="0" applyNumberFormat="1" applyFont="1" applyFill="1" applyBorder="1" applyAlignment="1">
      <alignment horizontal="right" wrapText="1"/>
    </xf>
    <xf numFmtId="2" fontId="5" fillId="20" borderId="81" xfId="0" applyNumberFormat="1" applyFont="1" applyFill="1" applyBorder="1" applyAlignment="1">
      <alignment horizontal="right" wrapText="1"/>
    </xf>
    <xf numFmtId="2" fontId="5" fillId="20" borderId="41" xfId="0" applyNumberFormat="1" applyFont="1" applyFill="1" applyBorder="1" applyAlignment="1">
      <alignment horizontal="right" wrapText="1"/>
    </xf>
    <xf numFmtId="4" fontId="7" fillId="2" borderId="70" xfId="0" applyNumberFormat="1" applyFont="1" applyFill="1" applyBorder="1" applyAlignment="1">
      <alignment horizontal="right" wrapText="1"/>
    </xf>
    <xf numFmtId="3" fontId="7" fillId="20" borderId="112" xfId="0" applyNumberFormat="1" applyFont="1" applyFill="1" applyBorder="1" applyAlignment="1">
      <alignment horizontal="right" wrapText="1"/>
    </xf>
    <xf numFmtId="4" fontId="7" fillId="20" borderId="112" xfId="0" applyNumberFormat="1" applyFont="1" applyFill="1" applyBorder="1" applyAlignment="1">
      <alignment horizontal="right" wrapText="1"/>
    </xf>
    <xf numFmtId="4" fontId="7" fillId="2" borderId="105" xfId="0" applyNumberFormat="1" applyFont="1" applyFill="1" applyBorder="1" applyAlignment="1">
      <alignment horizontal="right" wrapText="1"/>
    </xf>
    <xf numFmtId="4" fontId="5" fillId="2" borderId="23" xfId="0" applyNumberFormat="1" applyFont="1" applyFill="1" applyBorder="1" applyAlignment="1">
      <alignment horizontal="right" wrapText="1"/>
    </xf>
    <xf numFmtId="4" fontId="5" fillId="2" borderId="98" xfId="0" applyNumberFormat="1" applyFont="1" applyFill="1" applyBorder="1" applyAlignment="1">
      <alignment horizontal="right" wrapText="1"/>
    </xf>
    <xf numFmtId="4" fontId="5" fillId="2" borderId="1" xfId="0" applyNumberFormat="1" applyFont="1" applyFill="1" applyBorder="1" applyAlignment="1">
      <alignment horizontal="right" wrapText="1"/>
    </xf>
    <xf numFmtId="3" fontId="5" fillId="2" borderId="12" xfId="0" applyNumberFormat="1" applyFont="1" applyFill="1" applyBorder="1" applyAlignment="1">
      <alignment horizontal="right" wrapText="1"/>
    </xf>
    <xf numFmtId="164" fontId="7" fillId="2" borderId="70" xfId="0" applyNumberFormat="1" applyFont="1" applyFill="1" applyBorder="1" applyAlignment="1">
      <alignment horizontal="right" wrapText="1"/>
    </xf>
    <xf numFmtId="164" fontId="5" fillId="2" borderId="12" xfId="0" applyNumberFormat="1" applyFont="1" applyFill="1" applyBorder="1" applyAlignment="1">
      <alignment horizontal="right" wrapText="1"/>
    </xf>
    <xf numFmtId="164" fontId="5" fillId="21" borderId="13" xfId="0" applyNumberFormat="1" applyFont="1" applyFill="1" applyBorder="1" applyAlignment="1">
      <alignment wrapText="1"/>
    </xf>
    <xf numFmtId="164" fontId="5" fillId="21" borderId="33" xfId="0" applyNumberFormat="1" applyFont="1" applyFill="1" applyBorder="1" applyAlignment="1">
      <alignment wrapText="1"/>
    </xf>
    <xf numFmtId="4" fontId="5" fillId="2" borderId="12" xfId="0" applyNumberFormat="1" applyFont="1" applyFill="1" applyBorder="1" applyAlignment="1">
      <alignment horizontal="right" wrapText="1"/>
    </xf>
    <xf numFmtId="164" fontId="5" fillId="21" borderId="39" xfId="0" applyNumberFormat="1" applyFont="1" applyFill="1" applyBorder="1" applyAlignment="1">
      <alignment wrapText="1"/>
    </xf>
    <xf numFmtId="0" fontId="10" fillId="0" borderId="0" xfId="0" applyFont="1" applyBorder="1" applyAlignment="1">
      <alignment vertical="top" wrapText="1"/>
    </xf>
    <xf numFmtId="4" fontId="5" fillId="9" borderId="13" xfId="0" applyNumberFormat="1" applyFont="1" applyFill="1" applyBorder="1" applyAlignment="1">
      <alignment horizontal="right" wrapText="1"/>
    </xf>
    <xf numFmtId="4" fontId="5" fillId="9" borderId="39" xfId="0" applyNumberFormat="1" applyFont="1" applyFill="1" applyBorder="1" applyAlignment="1">
      <alignment horizontal="right" wrapText="1"/>
    </xf>
    <xf numFmtId="4" fontId="7" fillId="5" borderId="45" xfId="0" applyNumberFormat="1" applyFont="1" applyFill="1" applyBorder="1" applyAlignment="1">
      <alignment horizontal="right" wrapText="1"/>
    </xf>
    <xf numFmtId="4" fontId="7" fillId="5" borderId="43" xfId="0" applyNumberFormat="1" applyFont="1" applyFill="1" applyBorder="1" applyAlignment="1">
      <alignment horizontal="right" wrapText="1"/>
    </xf>
    <xf numFmtId="4" fontId="5" fillId="9" borderId="22" xfId="0" applyNumberFormat="1" applyFont="1" applyFill="1" applyBorder="1" applyAlignment="1">
      <alignment horizontal="right" wrapText="1"/>
    </xf>
    <xf numFmtId="4" fontId="5" fillId="9" borderId="20" xfId="0" applyNumberFormat="1" applyFont="1" applyFill="1" applyBorder="1" applyAlignment="1">
      <alignment horizontal="right" wrapText="1"/>
    </xf>
    <xf numFmtId="4" fontId="5" fillId="5" borderId="13" xfId="0" applyNumberFormat="1" applyFont="1" applyFill="1" applyBorder="1" applyAlignment="1">
      <alignment horizontal="right" wrapText="1"/>
    </xf>
    <xf numFmtId="4" fontId="5" fillId="5" borderId="39" xfId="0" applyNumberFormat="1" applyFont="1" applyFill="1" applyBorder="1" applyAlignment="1">
      <alignment horizontal="right" wrapText="1"/>
    </xf>
    <xf numFmtId="3" fontId="7" fillId="5" borderId="47" xfId="0" applyNumberFormat="1" applyFont="1" applyFill="1" applyBorder="1" applyAlignment="1">
      <alignment horizontal="left" vertical="center" wrapText="1"/>
    </xf>
    <xf numFmtId="0" fontId="10" fillId="0" borderId="0" xfId="0" applyFont="1" applyBorder="1" applyAlignment="1">
      <alignment vertical="top" wrapText="1"/>
    </xf>
    <xf numFmtId="4" fontId="7" fillId="5" borderId="68" xfId="0" applyNumberFormat="1" applyFont="1" applyFill="1" applyBorder="1" applyAlignment="1">
      <alignment horizontal="right" wrapText="1"/>
    </xf>
    <xf numFmtId="4" fontId="7" fillId="5" borderId="61" xfId="0" applyNumberFormat="1" applyFont="1" applyFill="1" applyBorder="1" applyAlignment="1">
      <alignment horizontal="right" wrapText="1"/>
    </xf>
    <xf numFmtId="4" fontId="7" fillId="5" borderId="80" xfId="0" applyNumberFormat="1" applyFont="1" applyFill="1" applyBorder="1" applyAlignment="1">
      <alignment horizontal="right" wrapText="1"/>
    </xf>
    <xf numFmtId="4" fontId="7" fillId="9" borderId="83" xfId="0" applyNumberFormat="1" applyFont="1" applyFill="1" applyBorder="1" applyAlignment="1">
      <alignment horizontal="right" wrapText="1"/>
    </xf>
    <xf numFmtId="4" fontId="5" fillId="9" borderId="15" xfId="0" applyNumberFormat="1" applyFont="1" applyFill="1" applyBorder="1" applyAlignment="1">
      <alignment horizontal="right" wrapText="1"/>
    </xf>
    <xf numFmtId="4" fontId="5" fillId="9" borderId="14" xfId="0" applyNumberFormat="1" applyFont="1" applyFill="1" applyBorder="1" applyAlignment="1">
      <alignment horizontal="right" wrapText="1"/>
    </xf>
    <xf numFmtId="4" fontId="5" fillId="9" borderId="29" xfId="0" applyNumberFormat="1" applyFont="1" applyFill="1" applyBorder="1" applyAlignment="1">
      <alignment horizontal="right" wrapText="1"/>
    </xf>
    <xf numFmtId="4" fontId="5" fillId="9" borderId="37" xfId="0" applyNumberFormat="1" applyFont="1" applyFill="1" applyBorder="1" applyAlignment="1">
      <alignment horizontal="right" wrapText="1"/>
    </xf>
    <xf numFmtId="4" fontId="7" fillId="5" borderId="69" xfId="0" applyNumberFormat="1" applyFont="1" applyFill="1" applyBorder="1" applyAlignment="1">
      <alignment horizontal="right" wrapText="1"/>
    </xf>
    <xf numFmtId="4" fontId="5" fillId="5" borderId="22" xfId="0" applyNumberFormat="1" applyFont="1" applyFill="1" applyBorder="1" applyAlignment="1">
      <alignment horizontal="right" wrapText="1"/>
    </xf>
    <xf numFmtId="4" fontId="5" fillId="5" borderId="20" xfId="0" applyNumberFormat="1" applyFont="1" applyFill="1" applyBorder="1" applyAlignment="1">
      <alignment horizontal="right" wrapText="1"/>
    </xf>
    <xf numFmtId="4" fontId="5" fillId="5" borderId="81" xfId="0" applyNumberFormat="1" applyFont="1" applyFill="1" applyBorder="1" applyAlignment="1">
      <alignment horizontal="right" wrapText="1"/>
    </xf>
    <xf numFmtId="4" fontId="5" fillId="5" borderId="41" xfId="0" applyNumberFormat="1" applyFont="1" applyFill="1" applyBorder="1" applyAlignment="1">
      <alignment horizontal="right" wrapText="1"/>
    </xf>
    <xf numFmtId="4" fontId="7" fillId="9" borderId="70" xfId="0" applyNumberFormat="1" applyFont="1" applyFill="1" applyBorder="1" applyAlignment="1">
      <alignment horizontal="right" wrapText="1"/>
    </xf>
    <xf numFmtId="4" fontId="7" fillId="9" borderId="69" xfId="0" applyNumberFormat="1" applyFont="1" applyFill="1" applyBorder="1" applyAlignment="1">
      <alignment horizontal="right" wrapText="1"/>
    </xf>
    <xf numFmtId="4" fontId="5" fillId="9" borderId="22" xfId="0" applyNumberFormat="1" applyFont="1" applyFill="1" applyBorder="1" applyAlignment="1">
      <alignment horizontal="center" wrapText="1"/>
    </xf>
    <xf numFmtId="3" fontId="7" fillId="5" borderId="112" xfId="0" applyNumberFormat="1" applyFont="1" applyFill="1" applyBorder="1" applyAlignment="1">
      <alignment horizontal="right" wrapText="1"/>
    </xf>
    <xf numFmtId="4" fontId="7" fillId="5" borderId="112" xfId="0" applyNumberFormat="1" applyFont="1" applyFill="1" applyBorder="1" applyAlignment="1">
      <alignment horizontal="right" wrapText="1"/>
    </xf>
    <xf numFmtId="4" fontId="5" fillId="9" borderId="13" xfId="0" applyNumberFormat="1" applyFont="1" applyFill="1" applyBorder="1" applyAlignment="1">
      <alignment horizontal="center" wrapText="1"/>
    </xf>
    <xf numFmtId="0" fontId="10" fillId="0" borderId="0" xfId="0" applyFont="1" applyBorder="1" applyAlignment="1">
      <alignment vertical="top" wrapText="1"/>
    </xf>
    <xf numFmtId="165" fontId="7" fillId="20" borderId="45" xfId="0" applyNumberFormat="1" applyFont="1" applyFill="1" applyBorder="1" applyAlignment="1">
      <alignment horizontal="right" wrapText="1"/>
    </xf>
    <xf numFmtId="165" fontId="7" fillId="20" borderId="43" xfId="0" applyNumberFormat="1" applyFont="1" applyFill="1" applyBorder="1" applyAlignment="1">
      <alignment horizontal="right" wrapText="1"/>
    </xf>
    <xf numFmtId="165" fontId="5" fillId="12" borderId="15" xfId="0" applyNumberFormat="1" applyFont="1" applyFill="1" applyBorder="1" applyAlignment="1">
      <alignment horizontal="right" wrapText="1"/>
    </xf>
    <xf numFmtId="165" fontId="5" fillId="12" borderId="37" xfId="0" applyNumberFormat="1" applyFont="1" applyFill="1" applyBorder="1" applyAlignment="1">
      <alignment horizontal="right" wrapText="1"/>
    </xf>
    <xf numFmtId="165" fontId="5" fillId="20" borderId="22" xfId="0" applyNumberFormat="1" applyFont="1" applyFill="1" applyBorder="1" applyAlignment="1">
      <alignment horizontal="right" wrapText="1"/>
    </xf>
    <xf numFmtId="165" fontId="5" fillId="20" borderId="41" xfId="0" applyNumberFormat="1" applyFont="1" applyFill="1" applyBorder="1" applyAlignment="1">
      <alignment horizontal="right" wrapText="1"/>
    </xf>
    <xf numFmtId="165" fontId="5" fillId="12" borderId="22" xfId="0" applyNumberFormat="1" applyFont="1" applyFill="1" applyBorder="1" applyAlignment="1">
      <alignment horizontal="right" wrapText="1"/>
    </xf>
    <xf numFmtId="165" fontId="5" fillId="12" borderId="41" xfId="0" applyNumberFormat="1" applyFont="1" applyFill="1" applyBorder="1" applyAlignment="1">
      <alignment horizontal="right" wrapText="1"/>
    </xf>
    <xf numFmtId="165" fontId="5" fillId="12" borderId="25" xfId="0" applyNumberFormat="1" applyFont="1" applyFill="1" applyBorder="1" applyAlignment="1">
      <alignment horizontal="right" wrapText="1"/>
    </xf>
    <xf numFmtId="165" fontId="5" fillId="12" borderId="82" xfId="0" applyNumberFormat="1" applyFont="1" applyFill="1" applyBorder="1" applyAlignment="1">
      <alignment horizontal="right" wrapText="1"/>
    </xf>
    <xf numFmtId="165" fontId="5" fillId="20" borderId="13" xfId="0" applyNumberFormat="1" applyFont="1" applyFill="1" applyBorder="1" applyAlignment="1">
      <alignment horizontal="right" wrapText="1"/>
    </xf>
    <xf numFmtId="165" fontId="5" fillId="20" borderId="39" xfId="0" applyNumberFormat="1" applyFont="1" applyFill="1" applyBorder="1" applyAlignment="1">
      <alignment horizontal="right" wrapText="1"/>
    </xf>
    <xf numFmtId="165" fontId="5" fillId="12" borderId="3" xfId="0" applyNumberFormat="1" applyFont="1" applyFill="1" applyBorder="1" applyAlignment="1">
      <alignment horizontal="right" wrapText="1"/>
    </xf>
    <xf numFmtId="165" fontId="5" fillId="12" borderId="4" xfId="0" applyNumberFormat="1" applyFont="1" applyFill="1" applyBorder="1" applyAlignment="1">
      <alignment horizontal="right" wrapText="1"/>
    </xf>
    <xf numFmtId="165" fontId="5" fillId="20" borderId="3" xfId="0" applyNumberFormat="1" applyFont="1" applyFill="1" applyBorder="1" applyAlignment="1">
      <alignment horizontal="right" wrapText="1"/>
    </xf>
    <xf numFmtId="165" fontId="5" fillId="20" borderId="4" xfId="0" applyNumberFormat="1" applyFont="1" applyFill="1" applyBorder="1" applyAlignment="1">
      <alignment horizontal="right" wrapText="1"/>
    </xf>
    <xf numFmtId="165" fontId="5" fillId="12" borderId="13" xfId="0" applyNumberFormat="1" applyFont="1" applyFill="1" applyBorder="1" applyAlignment="1">
      <alignment horizontal="right" wrapText="1"/>
    </xf>
    <xf numFmtId="165" fontId="5" fillId="12" borderId="12" xfId="0" applyNumberFormat="1" applyFont="1" applyFill="1" applyBorder="1" applyAlignment="1">
      <alignment horizontal="right" wrapText="1"/>
    </xf>
    <xf numFmtId="165" fontId="5" fillId="12" borderId="39" xfId="0" applyNumberFormat="1" applyFont="1" applyFill="1" applyBorder="1" applyAlignment="1">
      <alignment horizontal="right" wrapText="1"/>
    </xf>
    <xf numFmtId="165" fontId="5" fillId="12" borderId="20" xfId="0" applyNumberFormat="1" applyFont="1" applyFill="1" applyBorder="1" applyAlignment="1">
      <alignment horizontal="right" wrapText="1"/>
    </xf>
    <xf numFmtId="165" fontId="5" fillId="20" borderId="12" xfId="0" applyNumberFormat="1" applyFont="1" applyFill="1" applyBorder="1" applyAlignment="1">
      <alignment horizontal="right" wrapText="1"/>
    </xf>
    <xf numFmtId="165" fontId="7" fillId="20" borderId="68" xfId="0" applyNumberFormat="1" applyFont="1" applyFill="1" applyBorder="1" applyAlignment="1">
      <alignment horizontal="right" wrapText="1"/>
    </xf>
    <xf numFmtId="165" fontId="7" fillId="20" borderId="61" xfId="0" applyNumberFormat="1" applyFont="1" applyFill="1" applyBorder="1" applyAlignment="1">
      <alignment horizontal="right" wrapText="1"/>
    </xf>
    <xf numFmtId="165" fontId="7" fillId="20" borderId="80" xfId="0" applyNumberFormat="1" applyFont="1" applyFill="1" applyBorder="1" applyAlignment="1">
      <alignment horizontal="right" wrapText="1"/>
    </xf>
    <xf numFmtId="165" fontId="7" fillId="12" borderId="83" xfId="0" applyNumberFormat="1" applyFont="1" applyFill="1" applyBorder="1" applyAlignment="1">
      <alignment horizontal="right" wrapText="1"/>
    </xf>
    <xf numFmtId="165" fontId="5" fillId="12" borderId="14" xfId="0" applyNumberFormat="1" applyFont="1" applyFill="1" applyBorder="1" applyAlignment="1">
      <alignment horizontal="right" wrapText="1"/>
    </xf>
    <xf numFmtId="165" fontId="5" fillId="12" borderId="29" xfId="0" applyNumberFormat="1" applyFont="1" applyFill="1" applyBorder="1" applyAlignment="1">
      <alignment horizontal="right" wrapText="1"/>
    </xf>
    <xf numFmtId="165" fontId="7" fillId="20" borderId="69" xfId="0" applyNumberFormat="1" applyFont="1" applyFill="1" applyBorder="1" applyAlignment="1">
      <alignment horizontal="right" wrapText="1"/>
    </xf>
    <xf numFmtId="165" fontId="5" fillId="20" borderId="20" xfId="0" applyNumberFormat="1" applyFont="1" applyFill="1" applyBorder="1" applyAlignment="1">
      <alignment horizontal="right" wrapText="1"/>
    </xf>
    <xf numFmtId="165" fontId="5" fillId="20" borderId="81" xfId="0" applyNumberFormat="1" applyFont="1" applyFill="1" applyBorder="1" applyAlignment="1">
      <alignment horizontal="right" wrapText="1"/>
    </xf>
    <xf numFmtId="165" fontId="7" fillId="12" borderId="102" xfId="0" applyNumberFormat="1" applyFont="1" applyFill="1" applyBorder="1" applyAlignment="1">
      <alignment horizontal="right" wrapText="1"/>
    </xf>
    <xf numFmtId="165" fontId="5" fillId="12" borderId="24" xfId="0" applyNumberFormat="1" applyFont="1" applyFill="1" applyBorder="1" applyAlignment="1">
      <alignment horizontal="right" wrapText="1"/>
    </xf>
    <xf numFmtId="165" fontId="5" fillId="12" borderId="34" xfId="0" applyNumberFormat="1" applyFont="1" applyFill="1" applyBorder="1" applyAlignment="1">
      <alignment horizontal="right" wrapText="1"/>
    </xf>
    <xf numFmtId="165" fontId="7" fillId="12" borderId="69" xfId="0" applyNumberFormat="1" applyFont="1" applyFill="1" applyBorder="1" applyAlignment="1">
      <alignment horizontal="right" wrapText="1"/>
    </xf>
    <xf numFmtId="165" fontId="7" fillId="12" borderId="70" xfId="0" applyNumberFormat="1" applyFont="1" applyFill="1" applyBorder="1" applyAlignment="1">
      <alignment horizontal="right" wrapText="1"/>
    </xf>
    <xf numFmtId="165" fontId="5" fillId="12" borderId="29" xfId="0" applyNumberFormat="1" applyFont="1" applyFill="1" applyBorder="1" applyAlignment="1">
      <alignment wrapText="1"/>
    </xf>
    <xf numFmtId="165" fontId="5" fillId="20" borderId="81" xfId="0" applyNumberFormat="1" applyFont="1" applyFill="1" applyBorder="1" applyAlignment="1">
      <alignment wrapText="1"/>
    </xf>
    <xf numFmtId="165" fontId="5" fillId="12" borderId="81" xfId="0" applyNumberFormat="1" applyFont="1" applyFill="1" applyBorder="1" applyAlignment="1">
      <alignment horizontal="right" wrapText="1"/>
    </xf>
    <xf numFmtId="165" fontId="5" fillId="12" borderId="81" xfId="0" applyNumberFormat="1" applyFont="1" applyFill="1" applyBorder="1" applyAlignment="1">
      <alignment wrapText="1"/>
    </xf>
    <xf numFmtId="165" fontId="5" fillId="12" borderId="33" xfId="0" applyNumberFormat="1" applyFont="1" applyFill="1" applyBorder="1" applyAlignment="1">
      <alignment horizontal="right" wrapText="1"/>
    </xf>
    <xf numFmtId="165" fontId="5" fillId="12" borderId="33" xfId="0" applyNumberFormat="1" applyFont="1" applyFill="1" applyBorder="1" applyAlignment="1">
      <alignment wrapText="1"/>
    </xf>
    <xf numFmtId="165" fontId="7" fillId="20" borderId="112" xfId="0" applyNumberFormat="1" applyFont="1" applyFill="1" applyBorder="1" applyAlignment="1">
      <alignment horizontal="right" wrapText="1"/>
    </xf>
    <xf numFmtId="165" fontId="5" fillId="12" borderId="13" xfId="0" applyNumberFormat="1" applyFont="1" applyFill="1" applyBorder="1" applyAlignment="1">
      <alignment wrapText="1"/>
    </xf>
    <xf numFmtId="165" fontId="7" fillId="20" borderId="70" xfId="0" applyNumberFormat="1" applyFont="1" applyFill="1" applyBorder="1" applyAlignment="1">
      <alignment horizontal="right" wrapText="1"/>
    </xf>
    <xf numFmtId="165" fontId="5" fillId="20" borderId="33" xfId="0" applyNumberFormat="1" applyFont="1" applyFill="1" applyBorder="1" applyAlignment="1">
      <alignment horizontal="right" wrapText="1"/>
    </xf>
    <xf numFmtId="165" fontId="7" fillId="2" borderId="70" xfId="0" applyNumberFormat="1" applyFont="1" applyFill="1" applyBorder="1" applyAlignment="1">
      <alignment horizontal="right" wrapText="1"/>
    </xf>
    <xf numFmtId="165" fontId="5" fillId="2" borderId="13" xfId="0" applyNumberFormat="1" applyFont="1" applyFill="1" applyBorder="1" applyAlignment="1">
      <alignment horizontal="right" wrapText="1"/>
    </xf>
    <xf numFmtId="165" fontId="5" fillId="2" borderId="39" xfId="0" applyNumberFormat="1" applyFont="1" applyFill="1" applyBorder="1" applyAlignment="1">
      <alignment horizontal="right" wrapText="1"/>
    </xf>
    <xf numFmtId="165" fontId="7" fillId="12" borderId="100" xfId="0" applyNumberFormat="1" applyFont="1" applyFill="1" applyBorder="1" applyAlignment="1">
      <alignment horizontal="right" wrapText="1"/>
    </xf>
    <xf numFmtId="165" fontId="5" fillId="12" borderId="11" xfId="0" applyNumberFormat="1" applyFont="1" applyFill="1" applyBorder="1" applyAlignment="1">
      <alignment horizontal="right" wrapText="1"/>
    </xf>
    <xf numFmtId="165" fontId="5" fillId="12" borderId="9" xfId="0" applyNumberFormat="1" applyFont="1" applyFill="1" applyBorder="1" applyAlignment="1">
      <alignment horizontal="right" wrapText="1"/>
    </xf>
    <xf numFmtId="165" fontId="5" fillId="12" borderId="38" xfId="0" applyNumberFormat="1" applyFont="1" applyFill="1" applyBorder="1" applyAlignment="1">
      <alignment horizontal="right" wrapText="1"/>
    </xf>
    <xf numFmtId="165" fontId="7" fillId="2" borderId="105" xfId="0" applyNumberFormat="1" applyFont="1" applyFill="1" applyBorder="1" applyAlignment="1">
      <alignment horizontal="right" wrapText="1"/>
    </xf>
    <xf numFmtId="165" fontId="5" fillId="2" borderId="23" xfId="0" applyNumberFormat="1" applyFont="1" applyFill="1" applyBorder="1" applyAlignment="1">
      <alignment horizontal="right" wrapText="1"/>
    </xf>
    <xf numFmtId="165" fontId="5" fillId="2" borderId="98" xfId="0" applyNumberFormat="1" applyFont="1" applyFill="1" applyBorder="1" applyAlignment="1">
      <alignment horizontal="right" wrapText="1"/>
    </xf>
    <xf numFmtId="165" fontId="5" fillId="2" borderId="1" xfId="0" applyNumberFormat="1" applyFont="1" applyFill="1" applyBorder="1" applyAlignment="1">
      <alignment horizontal="right" wrapText="1"/>
    </xf>
    <xf numFmtId="0" fontId="10" fillId="0" borderId="0" xfId="0" applyFont="1" applyBorder="1" applyAlignment="1">
      <alignment horizontal="justify" vertical="top" wrapText="1"/>
    </xf>
    <xf numFmtId="0" fontId="0" fillId="0" borderId="0" xfId="0" applyAlignment="1">
      <alignment horizontal="justify"/>
    </xf>
    <xf numFmtId="0" fontId="10" fillId="0" borderId="0" xfId="0" applyFont="1" applyBorder="1" applyAlignment="1">
      <alignment horizontal="justify" vertical="top"/>
    </xf>
    <xf numFmtId="0" fontId="10" fillId="0" borderId="0" xfId="0" applyFont="1" applyAlignment="1">
      <alignment horizontal="right" vertical="top" wrapText="1"/>
    </xf>
    <xf numFmtId="164" fontId="5" fillId="24" borderId="24" xfId="0" applyNumberFormat="1" applyFont="1" applyFill="1" applyBorder="1" applyAlignment="1">
      <alignment horizontal="left"/>
    </xf>
    <xf numFmtId="3" fontId="5" fillId="5" borderId="74" xfId="0" applyNumberFormat="1" applyFont="1" applyFill="1" applyBorder="1" applyAlignment="1">
      <alignment horizontal="left" vertical="center"/>
    </xf>
    <xf numFmtId="0" fontId="9" fillId="0" borderId="0" xfId="1" applyFont="1" applyAlignment="1">
      <alignment vertical="center" wrapText="1"/>
    </xf>
    <xf numFmtId="0" fontId="4" fillId="0" borderId="81" xfId="1" applyBorder="1"/>
    <xf numFmtId="0" fontId="8" fillId="0" borderId="81" xfId="1" applyFont="1" applyBorder="1" applyAlignment="1">
      <alignment vertical="center" wrapText="1"/>
    </xf>
    <xf numFmtId="0" fontId="8" fillId="0" borderId="81" xfId="1" applyFont="1" applyBorder="1" applyAlignment="1">
      <alignment vertical="top" wrapText="1"/>
    </xf>
    <xf numFmtId="0" fontId="9" fillId="0" borderId="81" xfId="1" applyFont="1" applyBorder="1" applyAlignment="1">
      <alignment vertical="center" wrapText="1"/>
    </xf>
    <xf numFmtId="0" fontId="9" fillId="0" borderId="81" xfId="1" applyFont="1" applyBorder="1" applyAlignment="1">
      <alignment vertical="top" wrapText="1"/>
    </xf>
    <xf numFmtId="0" fontId="6" fillId="0" borderId="0" xfId="0" applyFont="1"/>
    <xf numFmtId="0" fontId="6" fillId="0" borderId="0" xfId="0" applyFont="1" applyBorder="1"/>
    <xf numFmtId="164" fontId="3" fillId="15" borderId="29" xfId="0" applyNumberFormat="1" applyFont="1" applyFill="1" applyBorder="1" applyAlignment="1">
      <alignment horizontal="right" wrapText="1"/>
    </xf>
    <xf numFmtId="164" fontId="5" fillId="15" borderId="39" xfId="0" applyNumberFormat="1" applyFont="1" applyFill="1" applyBorder="1" applyAlignment="1">
      <alignment wrapText="1"/>
    </xf>
    <xf numFmtId="3" fontId="5" fillId="8" borderId="15" xfId="0" applyNumberFormat="1" applyFont="1" applyFill="1" applyBorder="1" applyAlignment="1">
      <alignment wrapText="1"/>
    </xf>
    <xf numFmtId="3" fontId="5" fillId="6" borderId="22" xfId="0" applyNumberFormat="1" applyFont="1" applyFill="1" applyBorder="1" applyAlignment="1">
      <alignment wrapText="1"/>
    </xf>
    <xf numFmtId="3" fontId="5" fillId="8" borderId="22" xfId="0" applyNumberFormat="1" applyFont="1" applyFill="1" applyBorder="1" applyAlignment="1">
      <alignment wrapText="1"/>
    </xf>
    <xf numFmtId="3" fontId="5" fillId="8" borderId="13" xfId="0" applyNumberFormat="1" applyFont="1" applyFill="1" applyBorder="1" applyAlignment="1">
      <alignment wrapText="1"/>
    </xf>
    <xf numFmtId="164" fontId="3" fillId="17" borderId="27" xfId="0" applyNumberFormat="1" applyFont="1" applyFill="1" applyBorder="1" applyAlignment="1">
      <alignment horizontal="right" wrapText="1"/>
    </xf>
    <xf numFmtId="4" fontId="3" fillId="12" borderId="37" xfId="0" applyNumberFormat="1" applyFont="1" applyFill="1" applyBorder="1" applyAlignment="1">
      <alignment horizontal="right" wrapText="1"/>
    </xf>
    <xf numFmtId="164" fontId="5" fillId="23" borderId="22" xfId="0" applyNumberFormat="1" applyFont="1" applyFill="1" applyBorder="1" applyAlignment="1">
      <alignment wrapText="1"/>
    </xf>
    <xf numFmtId="3" fontId="5" fillId="12" borderId="39" xfId="0" applyNumberFormat="1" applyFont="1" applyFill="1" applyBorder="1" applyAlignment="1">
      <alignment wrapText="1"/>
    </xf>
    <xf numFmtId="164" fontId="5" fillId="24" borderId="15" xfId="0" applyNumberFormat="1" applyFont="1" applyFill="1" applyBorder="1" applyAlignment="1">
      <alignment wrapText="1"/>
    </xf>
    <xf numFmtId="164" fontId="5" fillId="24" borderId="22" xfId="0" applyNumberFormat="1" applyFont="1" applyFill="1" applyBorder="1" applyAlignment="1">
      <alignment wrapText="1"/>
    </xf>
    <xf numFmtId="3" fontId="5" fillId="12" borderId="15" xfId="0" applyNumberFormat="1" applyFont="1" applyFill="1" applyBorder="1" applyAlignment="1">
      <alignment wrapText="1"/>
    </xf>
    <xf numFmtId="3" fontId="5" fillId="12" borderId="14" xfId="0" applyNumberFormat="1" applyFont="1" applyFill="1" applyBorder="1" applyAlignment="1">
      <alignment wrapText="1"/>
    </xf>
    <xf numFmtId="3" fontId="5" fillId="12" borderId="37" xfId="0" applyNumberFormat="1" applyFont="1" applyFill="1" applyBorder="1" applyAlignment="1">
      <alignment wrapText="1"/>
    </xf>
    <xf numFmtId="3" fontId="5" fillId="20" borderId="22" xfId="0" applyNumberFormat="1" applyFont="1" applyFill="1" applyBorder="1" applyAlignment="1">
      <alignment wrapText="1"/>
    </xf>
    <xf numFmtId="3" fontId="5" fillId="20" borderId="20" xfId="0" applyNumberFormat="1" applyFont="1" applyFill="1" applyBorder="1" applyAlignment="1">
      <alignment wrapText="1"/>
    </xf>
    <xf numFmtId="3" fontId="5" fillId="20" borderId="41" xfId="0" applyNumberFormat="1" applyFont="1" applyFill="1" applyBorder="1" applyAlignment="1">
      <alignment wrapText="1"/>
    </xf>
    <xf numFmtId="3" fontId="5" fillId="12" borderId="22" xfId="0" applyNumberFormat="1" applyFont="1" applyFill="1" applyBorder="1" applyAlignment="1">
      <alignment wrapText="1"/>
    </xf>
    <xf numFmtId="3" fontId="5" fillId="12" borderId="20" xfId="0" applyNumberFormat="1" applyFont="1" applyFill="1" applyBorder="1" applyAlignment="1">
      <alignment wrapText="1"/>
    </xf>
    <xf numFmtId="3" fontId="5" fillId="12" borderId="25" xfId="0" applyNumberFormat="1" applyFont="1" applyFill="1" applyBorder="1" applyAlignment="1">
      <alignment wrapText="1"/>
    </xf>
    <xf numFmtId="3" fontId="5" fillId="2" borderId="13" xfId="0" applyNumberFormat="1" applyFont="1" applyFill="1" applyBorder="1" applyAlignment="1">
      <alignment wrapText="1"/>
    </xf>
    <xf numFmtId="164" fontId="5" fillId="24" borderId="37" xfId="0" applyNumberFormat="1" applyFont="1" applyFill="1" applyBorder="1" applyAlignment="1">
      <alignment wrapText="1"/>
    </xf>
    <xf numFmtId="164" fontId="5" fillId="23" borderId="41" xfId="0" applyNumberFormat="1" applyFont="1" applyFill="1" applyBorder="1" applyAlignment="1">
      <alignment wrapText="1"/>
    </xf>
    <xf numFmtId="3" fontId="5" fillId="2" borderId="23" xfId="0" applyNumberFormat="1" applyFont="1" applyFill="1" applyBorder="1" applyAlignment="1">
      <alignment wrapText="1"/>
    </xf>
    <xf numFmtId="164" fontId="3" fillId="24" borderId="29" xfId="0" applyNumberFormat="1" applyFont="1" applyFill="1" applyBorder="1" applyAlignment="1">
      <alignment horizontal="right" wrapText="1"/>
    </xf>
    <xf numFmtId="164" fontId="3" fillId="21" borderId="23" xfId="0" applyNumberFormat="1" applyFont="1" applyFill="1" applyBorder="1" applyAlignment="1">
      <alignment horizontal="right" wrapText="1"/>
    </xf>
    <xf numFmtId="164" fontId="3" fillId="21" borderId="103" xfId="0" applyNumberFormat="1" applyFont="1" applyFill="1" applyBorder="1" applyAlignment="1">
      <alignment horizontal="right" wrapText="1"/>
    </xf>
    <xf numFmtId="164" fontId="3" fillId="24" borderId="37" xfId="0" applyNumberFormat="1" applyFont="1" applyFill="1" applyBorder="1" applyAlignment="1">
      <alignment horizontal="right" wrapText="1"/>
    </xf>
    <xf numFmtId="164" fontId="3" fillId="10" borderId="29" xfId="0" applyNumberFormat="1" applyFont="1" applyFill="1" applyBorder="1" applyAlignment="1">
      <alignment wrapText="1"/>
    </xf>
    <xf numFmtId="3" fontId="5" fillId="9" borderId="37" xfId="0" applyNumberFormat="1" applyFont="1" applyFill="1" applyBorder="1" applyAlignment="1">
      <alignment wrapText="1"/>
    </xf>
    <xf numFmtId="3" fontId="5" fillId="5" borderId="41" xfId="0" applyNumberFormat="1" applyFont="1" applyFill="1" applyBorder="1" applyAlignment="1">
      <alignment wrapText="1"/>
    </xf>
    <xf numFmtId="3" fontId="5" fillId="9" borderId="22" xfId="0" applyNumberFormat="1" applyFont="1" applyFill="1" applyBorder="1" applyAlignment="1">
      <alignment wrapText="1"/>
    </xf>
    <xf numFmtId="164" fontId="5" fillId="9" borderId="13" xfId="0" applyNumberFormat="1" applyFont="1" applyFill="1" applyBorder="1" applyAlignment="1">
      <alignment horizontal="center" wrapText="1"/>
    </xf>
    <xf numFmtId="4" fontId="5" fillId="6" borderId="22" xfId="0" applyNumberFormat="1" applyFont="1" applyFill="1" applyBorder="1" applyAlignment="1">
      <alignment wrapText="1"/>
    </xf>
    <xf numFmtId="3" fontId="5" fillId="8" borderId="14" xfId="0" applyNumberFormat="1" applyFont="1" applyFill="1" applyBorder="1" applyAlignment="1">
      <alignment wrapText="1"/>
    </xf>
    <xf numFmtId="3" fontId="5" fillId="6" borderId="20" xfId="0" applyNumberFormat="1" applyFont="1" applyFill="1" applyBorder="1" applyAlignment="1">
      <alignment wrapText="1"/>
    </xf>
    <xf numFmtId="3" fontId="5" fillId="8" borderId="20" xfId="0" applyNumberFormat="1" applyFont="1" applyFill="1" applyBorder="1" applyAlignment="1">
      <alignment wrapText="1"/>
    </xf>
    <xf numFmtId="3" fontId="5" fillId="8" borderId="12" xfId="0" applyNumberFormat="1" applyFont="1" applyFill="1" applyBorder="1" applyAlignment="1">
      <alignment wrapText="1"/>
    </xf>
    <xf numFmtId="164" fontId="5" fillId="15" borderId="14" xfId="0" applyNumberFormat="1" applyFont="1" applyFill="1" applyBorder="1" applyAlignment="1">
      <alignment wrapText="1"/>
    </xf>
    <xf numFmtId="164" fontId="5" fillId="17" borderId="20" xfId="0" applyNumberFormat="1" applyFont="1" applyFill="1" applyBorder="1" applyAlignment="1">
      <alignment wrapText="1"/>
    </xf>
    <xf numFmtId="164" fontId="5" fillId="15" borderId="20" xfId="0" applyNumberFormat="1" applyFont="1" applyFill="1" applyBorder="1" applyAlignment="1">
      <alignment wrapText="1"/>
    </xf>
    <xf numFmtId="164" fontId="5" fillId="15" borderId="12" xfId="0" applyNumberFormat="1" applyFont="1" applyFill="1" applyBorder="1" applyAlignment="1">
      <alignment wrapText="1"/>
    </xf>
    <xf numFmtId="4" fontId="5" fillId="8" borderId="15" xfId="0" applyNumberFormat="1" applyFont="1" applyFill="1" applyBorder="1" applyAlignment="1">
      <alignment wrapText="1"/>
    </xf>
    <xf numFmtId="4" fontId="5" fillId="8" borderId="22" xfId="0" applyNumberFormat="1" applyFont="1" applyFill="1" applyBorder="1" applyAlignment="1">
      <alignment wrapText="1"/>
    </xf>
    <xf numFmtId="4" fontId="5" fillId="8" borderId="13" xfId="0" applyNumberFormat="1" applyFont="1" applyFill="1" applyBorder="1" applyAlignment="1">
      <alignment wrapText="1"/>
    </xf>
    <xf numFmtId="164" fontId="5" fillId="28" borderId="81" xfId="0" quotePrefix="1" applyNumberFormat="1" applyFont="1" applyFill="1" applyBorder="1" applyAlignment="1">
      <alignment horizontal="right" wrapText="1"/>
    </xf>
    <xf numFmtId="3" fontId="7" fillId="6" borderId="112" xfId="0" applyNumberFormat="1" applyFont="1" applyFill="1" applyBorder="1" applyAlignment="1">
      <alignment horizontal="right" wrapText="1"/>
    </xf>
    <xf numFmtId="3" fontId="5" fillId="2" borderId="33" xfId="0" applyNumberFormat="1" applyFont="1" applyFill="1" applyBorder="1" applyAlignment="1">
      <alignment wrapText="1"/>
    </xf>
    <xf numFmtId="3" fontId="7" fillId="20" borderId="68" xfId="0" applyNumberFormat="1" applyFont="1" applyFill="1" applyBorder="1" applyAlignment="1">
      <alignment horizontal="right"/>
    </xf>
    <xf numFmtId="3" fontId="7" fillId="20" borderId="112" xfId="0" applyNumberFormat="1" applyFont="1" applyFill="1" applyBorder="1" applyAlignment="1">
      <alignment horizontal="right"/>
    </xf>
    <xf numFmtId="3" fontId="5" fillId="2" borderId="23" xfId="0" applyNumberFormat="1" applyFont="1" applyFill="1" applyBorder="1" applyAlignment="1">
      <alignment horizontal="center" wrapText="1"/>
    </xf>
    <xf numFmtId="4" fontId="5" fillId="8" borderId="22" xfId="0" applyNumberFormat="1" applyFont="1" applyFill="1" applyBorder="1" applyAlignment="1">
      <alignment horizontal="center" wrapText="1"/>
    </xf>
    <xf numFmtId="4" fontId="5" fillId="12" borderId="15" xfId="0" applyNumberFormat="1" applyFont="1" applyFill="1" applyBorder="1" applyAlignment="1">
      <alignment wrapText="1"/>
    </xf>
    <xf numFmtId="4" fontId="5" fillId="12" borderId="14" xfId="0" applyNumberFormat="1" applyFont="1" applyFill="1" applyBorder="1" applyAlignment="1">
      <alignment wrapText="1"/>
    </xf>
    <xf numFmtId="4" fontId="5" fillId="12" borderId="37" xfId="0" applyNumberFormat="1" applyFont="1" applyFill="1" applyBorder="1" applyAlignment="1">
      <alignment wrapText="1"/>
    </xf>
    <xf numFmtId="4" fontId="5" fillId="20" borderId="22" xfId="0" applyNumberFormat="1" applyFont="1" applyFill="1" applyBorder="1" applyAlignment="1">
      <alignment wrapText="1"/>
    </xf>
    <xf numFmtId="4" fontId="5" fillId="20" borderId="20" xfId="0" applyNumberFormat="1" applyFont="1" applyFill="1" applyBorder="1" applyAlignment="1">
      <alignment wrapText="1"/>
    </xf>
    <xf numFmtId="4" fontId="5" fillId="20" borderId="41" xfId="0" applyNumberFormat="1" applyFont="1" applyFill="1" applyBorder="1" applyAlignment="1">
      <alignment wrapText="1"/>
    </xf>
    <xf numFmtId="164" fontId="5" fillId="28" borderId="41" xfId="0" quotePrefix="1" applyNumberFormat="1" applyFont="1" applyFill="1" applyBorder="1" applyAlignment="1">
      <alignment horizontal="right" wrapText="1"/>
    </xf>
    <xf numFmtId="164" fontId="5" fillId="10" borderId="39" xfId="0" quotePrefix="1" applyNumberFormat="1" applyFont="1" applyFill="1" applyBorder="1" applyAlignment="1">
      <alignment horizontal="right" wrapText="1"/>
    </xf>
    <xf numFmtId="164" fontId="5" fillId="10" borderId="41" xfId="0" quotePrefix="1" applyNumberFormat="1" applyFont="1" applyFill="1" applyBorder="1" applyAlignment="1">
      <alignment horizontal="right" wrapText="1"/>
    </xf>
    <xf numFmtId="0" fontId="10" fillId="0" borderId="0" xfId="0" applyFont="1" applyBorder="1" applyAlignment="1">
      <alignment vertical="top" wrapText="1"/>
    </xf>
    <xf numFmtId="3" fontId="5" fillId="12" borderId="91" xfId="0" applyNumberFormat="1" applyFont="1" applyFill="1" applyBorder="1" applyAlignment="1">
      <alignment horizontal="left" vertical="center" wrapText="1"/>
    </xf>
    <xf numFmtId="164" fontId="5" fillId="24" borderId="32" xfId="0" applyNumberFormat="1" applyFont="1" applyFill="1" applyBorder="1" applyAlignment="1">
      <alignment horizontal="right" wrapText="1"/>
    </xf>
    <xf numFmtId="3" fontId="5" fillId="12" borderId="33" xfId="0" applyNumberFormat="1" applyFont="1" applyFill="1" applyBorder="1" applyAlignment="1">
      <alignment horizontal="center" wrapText="1"/>
    </xf>
    <xf numFmtId="3" fontId="5" fillId="12" borderId="12" xfId="0" applyNumberFormat="1" applyFont="1" applyFill="1" applyBorder="1" applyAlignment="1">
      <alignment wrapText="1"/>
    </xf>
    <xf numFmtId="3" fontId="5" fillId="12" borderId="34" xfId="0" applyNumberFormat="1" applyFont="1" applyFill="1" applyBorder="1" applyAlignment="1">
      <alignment wrapText="1"/>
    </xf>
    <xf numFmtId="0" fontId="0" fillId="0" borderId="82" xfId="0" applyBorder="1"/>
    <xf numFmtId="0" fontId="0" fillId="0" borderId="24" xfId="0" applyBorder="1"/>
    <xf numFmtId="0" fontId="0" fillId="0" borderId="113" xfId="0" applyBorder="1"/>
    <xf numFmtId="164" fontId="5" fillId="21" borderId="103" xfId="0" quotePrefix="1" applyNumberFormat="1" applyFont="1" applyFill="1" applyBorder="1" applyAlignment="1">
      <alignment horizontal="right" wrapText="1"/>
    </xf>
    <xf numFmtId="164" fontId="5" fillId="9" borderId="11" xfId="0" applyNumberFormat="1" applyFont="1" applyFill="1" applyBorder="1" applyAlignment="1">
      <alignment horizontal="center" wrapText="1"/>
    </xf>
    <xf numFmtId="164" fontId="5" fillId="10" borderId="81" xfId="0" quotePrefix="1" applyNumberFormat="1" applyFont="1" applyFill="1" applyBorder="1" applyAlignment="1">
      <alignment horizontal="right" wrapText="1"/>
    </xf>
    <xf numFmtId="3" fontId="7" fillId="6" borderId="45" xfId="0" applyNumberFormat="1" applyFont="1" applyFill="1" applyBorder="1" applyAlignment="1">
      <alignment horizontal="center" wrapText="1"/>
    </xf>
    <xf numFmtId="0" fontId="4" fillId="0" borderId="0" xfId="0" applyFont="1" applyBorder="1"/>
    <xf numFmtId="3" fontId="5" fillId="8" borderId="25" xfId="0" applyNumberFormat="1" applyFont="1" applyFill="1" applyBorder="1" applyAlignment="1">
      <alignment horizontal="center" wrapText="1"/>
    </xf>
    <xf numFmtId="3" fontId="5" fillId="6" borderId="13" xfId="0" applyNumberFormat="1" applyFont="1" applyFill="1" applyBorder="1" applyAlignment="1">
      <alignment horizontal="center" wrapText="1"/>
    </xf>
    <xf numFmtId="164" fontId="7" fillId="6" borderId="45" xfId="0" applyNumberFormat="1" applyFont="1" applyFill="1" applyBorder="1" applyAlignment="1">
      <alignment horizontal="center" wrapText="1"/>
    </xf>
    <xf numFmtId="164" fontId="5" fillId="8" borderId="15" xfId="0" applyNumberFormat="1" applyFont="1" applyFill="1" applyBorder="1" applyAlignment="1">
      <alignment horizontal="center" wrapText="1"/>
    </xf>
    <xf numFmtId="164" fontId="5" fillId="8" borderId="25" xfId="0" applyNumberFormat="1" applyFont="1" applyFill="1" applyBorder="1" applyAlignment="1">
      <alignment horizontal="center" wrapText="1"/>
    </xf>
    <xf numFmtId="4" fontId="7" fillId="6" borderId="45" xfId="0" applyNumberFormat="1" applyFont="1" applyFill="1" applyBorder="1" applyAlignment="1">
      <alignment horizontal="center" wrapText="1"/>
    </xf>
    <xf numFmtId="164" fontId="5" fillId="7" borderId="11" xfId="0" applyNumberFormat="1" applyFont="1" applyFill="1" applyBorder="1" applyAlignment="1">
      <alignment horizontal="center" wrapText="1"/>
    </xf>
    <xf numFmtId="4" fontId="5" fillId="8" borderId="15" xfId="0" applyNumberFormat="1" applyFont="1" applyFill="1" applyBorder="1" applyAlignment="1">
      <alignment horizontal="center" wrapText="1"/>
    </xf>
    <xf numFmtId="4" fontId="5" fillId="6" borderId="22" xfId="0" applyNumberFormat="1" applyFont="1" applyFill="1" applyBorder="1" applyAlignment="1">
      <alignment horizontal="center" wrapText="1"/>
    </xf>
    <xf numFmtId="4" fontId="5" fillId="8" borderId="13" xfId="0" applyNumberFormat="1" applyFont="1" applyFill="1" applyBorder="1" applyAlignment="1">
      <alignment horizontal="center" wrapText="1"/>
    </xf>
    <xf numFmtId="164" fontId="5" fillId="8" borderId="11" xfId="0" applyNumberFormat="1" applyFont="1" applyFill="1" applyBorder="1" applyAlignment="1">
      <alignment horizontal="center" wrapText="1"/>
    </xf>
    <xf numFmtId="3" fontId="5" fillId="8" borderId="15" xfId="0" applyNumberFormat="1" applyFont="1" applyFill="1" applyBorder="1" applyAlignment="1">
      <alignment horizontal="center" wrapText="1"/>
    </xf>
    <xf numFmtId="3" fontId="5" fillId="8" borderId="22" xfId="0" applyNumberFormat="1" applyFont="1" applyFill="1" applyBorder="1" applyAlignment="1">
      <alignment horizontal="center" wrapText="1"/>
    </xf>
    <xf numFmtId="3" fontId="5" fillId="8" borderId="13" xfId="0" applyNumberFormat="1" applyFont="1" applyFill="1" applyBorder="1" applyAlignment="1">
      <alignment horizontal="center" wrapText="1"/>
    </xf>
    <xf numFmtId="164" fontId="5" fillId="24" borderId="9" xfId="0" applyNumberFormat="1" applyFont="1" applyFill="1" applyBorder="1" applyAlignment="1">
      <alignment horizontal="left" wrapText="1"/>
    </xf>
    <xf numFmtId="164" fontId="7" fillId="24" borderId="114" xfId="0" applyNumberFormat="1" applyFont="1" applyFill="1" applyBorder="1" applyAlignment="1">
      <alignment horizontal="right" wrapText="1"/>
    </xf>
    <xf numFmtId="164" fontId="5" fillId="24" borderId="11" xfId="0" applyNumberFormat="1" applyFont="1" applyFill="1" applyBorder="1" applyAlignment="1">
      <alignment horizontal="right" wrapText="1"/>
    </xf>
    <xf numFmtId="164" fontId="5" fillId="24" borderId="115" xfId="0" applyNumberFormat="1" applyFont="1" applyFill="1" applyBorder="1" applyAlignment="1">
      <alignment horizontal="right" wrapText="1"/>
    </xf>
    <xf numFmtId="164" fontId="5" fillId="24" borderId="38" xfId="0" applyNumberFormat="1" applyFont="1" applyFill="1" applyBorder="1" applyAlignment="1">
      <alignment horizontal="right" wrapText="1"/>
    </xf>
    <xf numFmtId="2" fontId="7" fillId="12" borderId="70" xfId="0" applyNumberFormat="1" applyFont="1" applyFill="1" applyBorder="1" applyAlignment="1">
      <alignment horizontal="right" wrapText="1"/>
    </xf>
    <xf numFmtId="2" fontId="5" fillId="12" borderId="13" xfId="0" applyNumberFormat="1" applyFont="1" applyFill="1" applyBorder="1" applyAlignment="1">
      <alignment horizontal="right" wrapText="1"/>
    </xf>
    <xf numFmtId="2" fontId="5" fillId="12" borderId="12" xfId="0" applyNumberFormat="1" applyFont="1" applyFill="1" applyBorder="1" applyAlignment="1">
      <alignment horizontal="right" wrapText="1"/>
    </xf>
    <xf numFmtId="2" fontId="5" fillId="12" borderId="33" xfId="0" applyNumberFormat="1" applyFont="1" applyFill="1" applyBorder="1" applyAlignment="1">
      <alignment horizontal="right" wrapText="1"/>
    </xf>
    <xf numFmtId="2" fontId="5" fillId="12" borderId="39" xfId="0" applyNumberFormat="1" applyFont="1" applyFill="1" applyBorder="1" applyAlignment="1">
      <alignment horizontal="right" wrapText="1"/>
    </xf>
    <xf numFmtId="4" fontId="5" fillId="12" borderId="13" xfId="0" applyNumberFormat="1" applyFont="1" applyFill="1" applyBorder="1" applyAlignment="1">
      <alignment wrapText="1"/>
    </xf>
    <xf numFmtId="4" fontId="5" fillId="12" borderId="12" xfId="0" applyNumberFormat="1" applyFont="1" applyFill="1" applyBorder="1" applyAlignment="1">
      <alignment wrapText="1"/>
    </xf>
    <xf numFmtId="4" fontId="5" fillId="12" borderId="39" xfId="0" applyNumberFormat="1" applyFont="1" applyFill="1" applyBorder="1" applyAlignment="1">
      <alignment wrapText="1"/>
    </xf>
    <xf numFmtId="3" fontId="5" fillId="5" borderId="3" xfId="0" applyNumberFormat="1" applyFont="1" applyFill="1" applyBorder="1" applyAlignment="1">
      <alignment horizontal="center" wrapText="1"/>
    </xf>
    <xf numFmtId="3" fontId="5" fillId="5" borderId="13" xfId="0" applyNumberFormat="1" applyFont="1" applyFill="1" applyBorder="1" applyAlignment="1">
      <alignment horizontal="center" wrapText="1"/>
    </xf>
    <xf numFmtId="3" fontId="7" fillId="5" borderId="45" xfId="0" applyNumberFormat="1" applyFont="1" applyFill="1" applyBorder="1" applyAlignment="1">
      <alignment horizontal="center" wrapText="1"/>
    </xf>
    <xf numFmtId="164" fontId="7" fillId="5" borderId="45" xfId="0" applyNumberFormat="1" applyFont="1" applyFill="1" applyBorder="1" applyAlignment="1">
      <alignment horizontal="center" wrapText="1"/>
    </xf>
    <xf numFmtId="164" fontId="5" fillId="9" borderId="3" xfId="0" applyNumberFormat="1" applyFont="1" applyFill="1" applyBorder="1" applyAlignment="1">
      <alignment horizontal="center" wrapText="1"/>
    </xf>
    <xf numFmtId="164" fontId="5" fillId="5" borderId="13" xfId="0" applyNumberFormat="1" applyFont="1" applyFill="1" applyBorder="1" applyAlignment="1">
      <alignment horizontal="center" wrapText="1"/>
    </xf>
    <xf numFmtId="4" fontId="5" fillId="5" borderId="3" xfId="0" applyNumberFormat="1" applyFont="1" applyFill="1" applyBorder="1" applyAlignment="1">
      <alignment horizontal="center" wrapText="1"/>
    </xf>
    <xf numFmtId="4" fontId="5" fillId="5" borderId="13" xfId="0" applyNumberFormat="1" applyFont="1" applyFill="1" applyBorder="1" applyAlignment="1">
      <alignment horizontal="center" wrapText="1"/>
    </xf>
    <xf numFmtId="4" fontId="7" fillId="5" borderId="45" xfId="0" applyNumberFormat="1" applyFont="1" applyFill="1" applyBorder="1" applyAlignment="1">
      <alignment horizontal="center" wrapText="1"/>
    </xf>
    <xf numFmtId="4" fontId="5" fillId="9" borderId="3" xfId="0" applyNumberFormat="1" applyFont="1" applyFill="1" applyBorder="1" applyAlignment="1">
      <alignment horizontal="center" wrapText="1"/>
    </xf>
    <xf numFmtId="3" fontId="5" fillId="9" borderId="3" xfId="0" applyNumberFormat="1" applyFont="1" applyFill="1" applyBorder="1" applyAlignment="1">
      <alignment horizontal="center" wrapText="1"/>
    </xf>
    <xf numFmtId="3" fontId="5" fillId="9" borderId="81" xfId="0" applyNumberFormat="1" applyFont="1" applyFill="1" applyBorder="1" applyAlignment="1">
      <alignment horizontal="right" wrapText="1"/>
    </xf>
    <xf numFmtId="164" fontId="5" fillId="10" borderId="14" xfId="0" applyNumberFormat="1" applyFont="1" applyFill="1" applyBorder="1" applyAlignment="1">
      <alignment horizontal="left" vertical="center" wrapText="1"/>
    </xf>
    <xf numFmtId="164" fontId="5" fillId="28" borderId="20" xfId="0" applyNumberFormat="1" applyFont="1" applyFill="1" applyBorder="1" applyAlignment="1">
      <alignment horizontal="left" vertical="center" wrapText="1"/>
    </xf>
    <xf numFmtId="164" fontId="5" fillId="10" borderId="20" xfId="0" applyNumberFormat="1" applyFont="1" applyFill="1" applyBorder="1" applyAlignment="1">
      <alignment horizontal="left" vertical="center" wrapText="1"/>
    </xf>
    <xf numFmtId="164" fontId="5" fillId="10" borderId="12" xfId="0" applyNumberFormat="1" applyFont="1" applyFill="1" applyBorder="1" applyAlignment="1">
      <alignment horizontal="left" vertical="center" wrapText="1"/>
    </xf>
    <xf numFmtId="3" fontId="5" fillId="8" borderId="108" xfId="0" applyNumberFormat="1" applyFont="1" applyFill="1" applyBorder="1" applyAlignment="1">
      <alignment horizontal="left" vertical="center"/>
    </xf>
    <xf numFmtId="3" fontId="5" fillId="8" borderId="5" xfId="0" applyNumberFormat="1" applyFont="1" applyFill="1" applyBorder="1" applyAlignment="1">
      <alignment horizontal="right" wrapText="1"/>
    </xf>
    <xf numFmtId="3" fontId="5" fillId="8" borderId="0" xfId="0" applyNumberFormat="1" applyFont="1" applyFill="1" applyBorder="1" applyAlignment="1">
      <alignment horizontal="right" wrapText="1"/>
    </xf>
    <xf numFmtId="164" fontId="5" fillId="15" borderId="116" xfId="0" applyNumberFormat="1" applyFont="1" applyFill="1" applyBorder="1" applyAlignment="1">
      <alignment horizontal="right" wrapText="1"/>
    </xf>
    <xf numFmtId="3" fontId="5" fillId="6" borderId="104" xfId="0" applyNumberFormat="1" applyFont="1" applyFill="1" applyBorder="1" applyAlignment="1">
      <alignment horizontal="left" vertical="center" wrapText="1"/>
    </xf>
    <xf numFmtId="164" fontId="5" fillId="6" borderId="23" xfId="0" applyNumberFormat="1" applyFont="1" applyFill="1" applyBorder="1" applyAlignment="1">
      <alignment horizontal="right" wrapText="1"/>
    </xf>
    <xf numFmtId="164" fontId="5" fillId="6" borderId="98" xfId="0" applyNumberFormat="1" applyFont="1" applyFill="1" applyBorder="1" applyAlignment="1">
      <alignment horizontal="right" wrapText="1"/>
    </xf>
    <xf numFmtId="0" fontId="14" fillId="0" borderId="0" xfId="2" applyFont="1" applyBorder="1" applyAlignment="1"/>
    <xf numFmtId="0" fontId="4" fillId="0" borderId="0" xfId="2"/>
    <xf numFmtId="0" fontId="16" fillId="34" borderId="50" xfId="2" applyFont="1" applyFill="1" applyBorder="1" applyAlignment="1">
      <alignment wrapText="1"/>
    </xf>
    <xf numFmtId="0" fontId="16" fillId="34" borderId="51" xfId="2" applyFont="1" applyFill="1" applyBorder="1" applyAlignment="1">
      <alignment horizontal="center" vertical="center" wrapText="1"/>
    </xf>
    <xf numFmtId="0" fontId="16" fillId="34" borderId="52" xfId="2" applyFont="1" applyFill="1" applyBorder="1" applyAlignment="1">
      <alignment horizontal="center" vertical="center" wrapText="1"/>
    </xf>
    <xf numFmtId="0" fontId="4" fillId="0" borderId="0" xfId="2" applyBorder="1" applyAlignment="1">
      <alignment wrapText="1"/>
    </xf>
    <xf numFmtId="0" fontId="4" fillId="0" borderId="0" xfId="2" applyAlignment="1">
      <alignment wrapText="1"/>
    </xf>
    <xf numFmtId="0" fontId="4" fillId="30" borderId="53" xfId="2" applyFont="1" applyFill="1" applyBorder="1"/>
    <xf numFmtId="0" fontId="4" fillId="30" borderId="54" xfId="2" applyFont="1" applyFill="1" applyBorder="1" applyAlignment="1">
      <alignment horizontal="center"/>
    </xf>
    <xf numFmtId="0" fontId="4" fillId="13" borderId="54" xfId="2" applyFill="1" applyBorder="1" applyAlignment="1">
      <alignment horizontal="center"/>
    </xf>
    <xf numFmtId="0" fontId="4" fillId="13" borderId="55" xfId="2" applyFill="1" applyBorder="1" applyAlignment="1">
      <alignment horizontal="center"/>
    </xf>
    <xf numFmtId="0" fontId="4" fillId="0" borderId="0" xfId="2" applyBorder="1"/>
    <xf numFmtId="0" fontId="4" fillId="32" borderId="93" xfId="2" applyFont="1" applyFill="1" applyBorder="1" applyAlignment="1">
      <alignment wrapText="1"/>
    </xf>
    <xf numFmtId="0" fontId="4" fillId="32" borderId="54" xfId="2" applyFill="1" applyBorder="1" applyAlignment="1">
      <alignment horizontal="center"/>
    </xf>
    <xf numFmtId="0" fontId="4" fillId="30" borderId="53" xfId="2" applyFill="1" applyBorder="1"/>
    <xf numFmtId="0" fontId="4" fillId="30" borderId="54" xfId="2" applyFill="1" applyBorder="1" applyAlignment="1">
      <alignment horizontal="center"/>
    </xf>
    <xf numFmtId="0" fontId="4" fillId="32" borderId="53" xfId="2" applyFill="1" applyBorder="1"/>
    <xf numFmtId="0" fontId="4" fillId="32" borderId="54" xfId="2" applyFont="1" applyFill="1" applyBorder="1" applyAlignment="1">
      <alignment horizontal="center"/>
    </xf>
    <xf numFmtId="0" fontId="4" fillId="30" borderId="56" xfId="2" applyFill="1" applyBorder="1"/>
    <xf numFmtId="0" fontId="4" fillId="30" borderId="57" xfId="2" applyFill="1" applyBorder="1" applyAlignment="1">
      <alignment horizontal="center"/>
    </xf>
    <xf numFmtId="0" fontId="4" fillId="30" borderId="57" xfId="2" applyFont="1" applyFill="1" applyBorder="1" applyAlignment="1">
      <alignment horizontal="center"/>
    </xf>
    <xf numFmtId="0" fontId="4" fillId="13" borderId="58" xfId="2" applyFill="1" applyBorder="1" applyAlignment="1">
      <alignment horizontal="center"/>
    </xf>
    <xf numFmtId="0" fontId="4" fillId="0" borderId="0" xfId="2" applyAlignment="1">
      <alignment horizontal="center"/>
    </xf>
    <xf numFmtId="0" fontId="16" fillId="33" borderId="50" xfId="2" applyFont="1" applyFill="1" applyBorder="1" applyAlignment="1">
      <alignment wrapText="1"/>
    </xf>
    <xf numFmtId="0" fontId="16" fillId="33" borderId="51" xfId="2" applyFont="1" applyFill="1" applyBorder="1" applyAlignment="1">
      <alignment horizontal="center" vertical="center" wrapText="1"/>
    </xf>
    <xf numFmtId="0" fontId="16" fillId="33" borderId="52" xfId="2" applyFont="1" applyFill="1" applyBorder="1" applyAlignment="1">
      <alignment horizontal="center" vertical="center" wrapText="1"/>
    </xf>
    <xf numFmtId="0" fontId="4" fillId="31" borderId="53" xfId="2" applyFont="1" applyFill="1" applyBorder="1"/>
    <xf numFmtId="0" fontId="4" fillId="31" borderId="54" xfId="2" applyFont="1" applyFill="1" applyBorder="1" applyAlignment="1">
      <alignment horizontal="center"/>
    </xf>
    <xf numFmtId="0" fontId="4" fillId="37" borderId="53" xfId="2" applyFill="1" applyBorder="1"/>
    <xf numFmtId="0" fontId="4" fillId="37" borderId="54" xfId="2" applyFont="1" applyFill="1" applyBorder="1" applyAlignment="1">
      <alignment horizontal="center"/>
    </xf>
    <xf numFmtId="0" fontId="4" fillId="31" borderId="53" xfId="2" applyFill="1" applyBorder="1"/>
    <xf numFmtId="0" fontId="4" fillId="37" borderId="53" xfId="2" applyFont="1" applyFill="1" applyBorder="1"/>
    <xf numFmtId="0" fontId="4" fillId="31" borderId="56" xfId="2" applyFont="1" applyFill="1" applyBorder="1"/>
    <xf numFmtId="0" fontId="4" fillId="31" borderId="57" xfId="2" applyFont="1" applyFill="1" applyBorder="1" applyAlignment="1">
      <alignment horizontal="center"/>
    </xf>
    <xf numFmtId="0" fontId="16" fillId="38" borderId="50" xfId="2" applyFont="1" applyFill="1" applyBorder="1" applyAlignment="1">
      <alignment wrapText="1"/>
    </xf>
    <xf numFmtId="0" fontId="16" fillId="38" borderId="51" xfId="2" applyFont="1" applyFill="1" applyBorder="1" applyAlignment="1">
      <alignment horizontal="center" vertical="center" wrapText="1"/>
    </xf>
    <xf numFmtId="0" fontId="16" fillId="38" borderId="52" xfId="2" applyFont="1" applyFill="1" applyBorder="1" applyAlignment="1">
      <alignment horizontal="center" vertical="center" wrapText="1"/>
    </xf>
    <xf numFmtId="0" fontId="4" fillId="35" borderId="53" xfId="2" applyFont="1" applyFill="1" applyBorder="1"/>
    <xf numFmtId="0" fontId="4" fillId="35" borderId="54" xfId="2" applyFont="1" applyFill="1" applyBorder="1" applyAlignment="1">
      <alignment horizontal="center"/>
    </xf>
    <xf numFmtId="0" fontId="4" fillId="36" borderId="53" xfId="2" applyFill="1" applyBorder="1"/>
    <xf numFmtId="0" fontId="4" fillId="36" borderId="54" xfId="2" applyFont="1" applyFill="1" applyBorder="1" applyAlignment="1">
      <alignment horizontal="center"/>
    </xf>
    <xf numFmtId="0" fontId="4" fillId="35" borderId="53" xfId="2" applyFill="1" applyBorder="1"/>
    <xf numFmtId="0" fontId="4" fillId="36" borderId="56" xfId="2" applyFill="1" applyBorder="1"/>
    <xf numFmtId="0" fontId="4" fillId="36" borderId="57" xfId="2" applyFont="1" applyFill="1" applyBorder="1" applyAlignment="1">
      <alignment horizontal="center"/>
    </xf>
    <xf numFmtId="0" fontId="4" fillId="32" borderId="53" xfId="2" applyFont="1" applyFill="1" applyBorder="1"/>
    <xf numFmtId="0" fontId="4" fillId="30" borderId="93" xfId="2" applyFont="1" applyFill="1" applyBorder="1" applyAlignment="1">
      <alignment wrapText="1"/>
    </xf>
    <xf numFmtId="0" fontId="4" fillId="30" borderId="107" xfId="2" applyFont="1" applyFill="1" applyBorder="1" applyAlignment="1">
      <alignment horizontal="center" vertical="center" wrapText="1"/>
    </xf>
    <xf numFmtId="0" fontId="4" fillId="30" borderId="117" xfId="2" applyFont="1" applyFill="1" applyBorder="1" applyAlignment="1">
      <alignment horizontal="center" vertical="center" wrapText="1"/>
    </xf>
    <xf numFmtId="0" fontId="4" fillId="0" borderId="0" xfId="2" applyFont="1"/>
    <xf numFmtId="0" fontId="4" fillId="37" borderId="56" xfId="2" applyFont="1" applyFill="1" applyBorder="1"/>
    <xf numFmtId="0" fontId="4" fillId="37" borderId="57" xfId="2" applyFont="1" applyFill="1" applyBorder="1" applyAlignment="1">
      <alignment horizontal="center"/>
    </xf>
    <xf numFmtId="0" fontId="4" fillId="36" borderId="53" xfId="2" applyFont="1" applyFill="1" applyBorder="1"/>
    <xf numFmtId="3" fontId="7" fillId="8" borderId="102" xfId="0" applyNumberFormat="1" applyFont="1" applyFill="1" applyBorder="1" applyAlignment="1">
      <alignment horizontal="right" wrapText="1"/>
    </xf>
    <xf numFmtId="3" fontId="5" fillId="8" borderId="24" xfId="0" applyNumberFormat="1" applyFont="1" applyFill="1" applyBorder="1" applyAlignment="1">
      <alignment horizontal="right" wrapText="1"/>
    </xf>
    <xf numFmtId="3" fontId="5" fillId="8" borderId="34" xfId="0" applyNumberFormat="1" applyFont="1" applyFill="1" applyBorder="1" applyAlignment="1">
      <alignment horizontal="right" wrapText="1"/>
    </xf>
    <xf numFmtId="3" fontId="7" fillId="6" borderId="70" xfId="0" applyNumberFormat="1" applyFont="1" applyFill="1" applyBorder="1" applyAlignment="1">
      <alignment horizontal="right" wrapText="1"/>
    </xf>
    <xf numFmtId="3" fontId="5" fillId="6" borderId="12" xfId="0" applyNumberFormat="1" applyFont="1" applyFill="1" applyBorder="1" applyAlignment="1">
      <alignment horizontal="right" wrapText="1"/>
    </xf>
    <xf numFmtId="3" fontId="5" fillId="6" borderId="33" xfId="0" applyNumberFormat="1" applyFont="1" applyFill="1" applyBorder="1" applyAlignment="1">
      <alignment horizontal="right" wrapText="1"/>
    </xf>
    <xf numFmtId="164" fontId="5" fillId="17" borderId="97" xfId="0" applyNumberFormat="1" applyFont="1" applyFill="1" applyBorder="1" applyAlignment="1">
      <alignment horizontal="right" wrapText="1"/>
    </xf>
    <xf numFmtId="164" fontId="7" fillId="8" borderId="118" xfId="0" applyNumberFormat="1" applyFont="1" applyFill="1" applyBorder="1" applyAlignment="1">
      <alignment horizontal="right" wrapText="1"/>
    </xf>
    <xf numFmtId="164" fontId="7" fillId="6" borderId="17" xfId="0" applyNumberFormat="1" applyFont="1" applyFill="1" applyBorder="1" applyAlignment="1">
      <alignment horizontal="right" wrapText="1"/>
    </xf>
    <xf numFmtId="164" fontId="5" fillId="15" borderId="24" xfId="0" applyNumberFormat="1" applyFont="1" applyFill="1" applyBorder="1" applyAlignment="1">
      <alignment horizontal="left" wrapText="1"/>
    </xf>
    <xf numFmtId="164" fontId="7" fillId="15" borderId="92" xfId="0" applyNumberFormat="1" applyFont="1" applyFill="1" applyBorder="1" applyAlignment="1">
      <alignment horizontal="right" wrapText="1"/>
    </xf>
    <xf numFmtId="164" fontId="5" fillId="15" borderId="25" xfId="0" applyNumberFormat="1" applyFont="1" applyFill="1" applyBorder="1" applyAlignment="1">
      <alignment horizontal="right" wrapText="1"/>
    </xf>
    <xf numFmtId="164" fontId="5" fillId="15" borderId="34" xfId="0" applyNumberFormat="1" applyFont="1" applyFill="1" applyBorder="1" applyAlignment="1">
      <alignment horizontal="right" wrapText="1"/>
    </xf>
    <xf numFmtId="164" fontId="5" fillId="15" borderId="82" xfId="0" applyNumberFormat="1" applyFont="1" applyFill="1" applyBorder="1" applyAlignment="1">
      <alignment horizontal="right" wrapText="1"/>
    </xf>
    <xf numFmtId="3" fontId="5" fillId="8" borderId="37" xfId="0" applyNumberFormat="1" applyFont="1" applyFill="1" applyBorder="1" applyAlignment="1">
      <alignment wrapText="1"/>
    </xf>
    <xf numFmtId="3" fontId="5" fillId="6" borderId="41" xfId="0" applyNumberFormat="1" applyFont="1" applyFill="1" applyBorder="1" applyAlignment="1">
      <alignment wrapText="1"/>
    </xf>
    <xf numFmtId="3" fontId="5" fillId="8" borderId="41" xfId="0" applyNumberFormat="1" applyFont="1" applyFill="1" applyBorder="1" applyAlignment="1">
      <alignment wrapText="1"/>
    </xf>
    <xf numFmtId="3" fontId="5" fillId="8" borderId="39" xfId="0" applyNumberFormat="1" applyFont="1" applyFill="1" applyBorder="1" applyAlignment="1">
      <alignment wrapText="1"/>
    </xf>
    <xf numFmtId="0" fontId="6" fillId="4" borderId="119" xfId="0" applyFont="1" applyFill="1" applyBorder="1" applyAlignment="1">
      <alignment horizontal="center" vertical="center" wrapText="1"/>
    </xf>
    <xf numFmtId="164" fontId="5" fillId="24" borderId="96" xfId="0" applyNumberFormat="1" applyFont="1" applyFill="1" applyBorder="1" applyAlignment="1">
      <alignment horizontal="right" wrapText="1"/>
    </xf>
    <xf numFmtId="3" fontId="7" fillId="20" borderId="100" xfId="0" applyNumberFormat="1" applyFont="1" applyFill="1" applyBorder="1" applyAlignment="1">
      <alignment horizontal="right" wrapText="1"/>
    </xf>
    <xf numFmtId="3" fontId="5" fillId="20" borderId="11" xfId="0" applyNumberFormat="1" applyFont="1" applyFill="1" applyBorder="1" applyAlignment="1">
      <alignment horizontal="right" wrapText="1"/>
    </xf>
    <xf numFmtId="3" fontId="5" fillId="20" borderId="9" xfId="0" applyNumberFormat="1" applyFont="1" applyFill="1" applyBorder="1" applyAlignment="1">
      <alignment horizontal="right" wrapText="1"/>
    </xf>
    <xf numFmtId="3" fontId="5" fillId="20" borderId="115" xfId="0" applyNumberFormat="1" applyFont="1" applyFill="1" applyBorder="1" applyAlignment="1">
      <alignment horizontal="right" wrapText="1"/>
    </xf>
    <xf numFmtId="3" fontId="5" fillId="20" borderId="38" xfId="0" applyNumberFormat="1" applyFont="1" applyFill="1" applyBorder="1" applyAlignment="1">
      <alignment horizontal="right" wrapText="1"/>
    </xf>
    <xf numFmtId="164" fontId="5" fillId="12" borderId="37" xfId="0" applyNumberFormat="1" applyFont="1" applyFill="1" applyBorder="1" applyAlignment="1">
      <alignment wrapText="1"/>
    </xf>
    <xf numFmtId="164" fontId="5" fillId="20" borderId="41" xfId="0" applyNumberFormat="1" applyFont="1" applyFill="1" applyBorder="1" applyAlignment="1">
      <alignment wrapText="1"/>
    </xf>
    <xf numFmtId="164" fontId="5" fillId="12" borderId="41" xfId="0" applyNumberFormat="1" applyFont="1" applyFill="1" applyBorder="1" applyAlignment="1">
      <alignment wrapText="1"/>
    </xf>
    <xf numFmtId="164" fontId="5" fillId="12" borderId="39" xfId="0" applyNumberFormat="1" applyFont="1" applyFill="1" applyBorder="1" applyAlignment="1">
      <alignment wrapText="1"/>
    </xf>
    <xf numFmtId="164" fontId="5" fillId="23" borderId="81" xfId="0" applyNumberFormat="1" applyFont="1" applyFill="1" applyBorder="1" applyAlignment="1">
      <alignment horizontal="center" wrapText="1"/>
    </xf>
    <xf numFmtId="3" fontId="5" fillId="12" borderId="41" xfId="0" applyNumberFormat="1" applyFont="1" applyFill="1" applyBorder="1" applyAlignment="1">
      <alignment horizontal="center" wrapText="1"/>
    </xf>
    <xf numFmtId="164" fontId="5" fillId="23" borderId="33" xfId="0" applyNumberFormat="1" applyFont="1" applyFill="1" applyBorder="1" applyAlignment="1">
      <alignment horizontal="center" wrapText="1"/>
    </xf>
    <xf numFmtId="3" fontId="5" fillId="20" borderId="33" xfId="0" applyNumberFormat="1" applyFont="1" applyFill="1" applyBorder="1" applyAlignment="1">
      <alignment horizontal="center" wrapText="1"/>
    </xf>
    <xf numFmtId="3" fontId="5" fillId="2" borderId="13" xfId="0" applyNumberFormat="1" applyFont="1" applyFill="1" applyBorder="1" applyAlignment="1">
      <alignment horizontal="center" wrapText="1"/>
    </xf>
    <xf numFmtId="164" fontId="5" fillId="21" borderId="33" xfId="0" applyNumberFormat="1" applyFont="1" applyFill="1" applyBorder="1" applyAlignment="1">
      <alignment horizontal="center" wrapText="1"/>
    </xf>
    <xf numFmtId="3" fontId="5" fillId="9" borderId="94" xfId="0" applyNumberFormat="1" applyFont="1" applyFill="1" applyBorder="1" applyAlignment="1">
      <alignment horizontal="left" vertical="center"/>
    </xf>
    <xf numFmtId="3" fontId="5" fillId="9" borderId="25" xfId="0" applyNumberFormat="1" applyFont="1" applyFill="1" applyBorder="1" applyAlignment="1">
      <alignment horizontal="right" wrapText="1"/>
    </xf>
    <xf numFmtId="3" fontId="5" fillId="9" borderId="24" xfId="0" applyNumberFormat="1" applyFont="1" applyFill="1" applyBorder="1" applyAlignment="1">
      <alignment horizontal="right" wrapText="1"/>
    </xf>
    <xf numFmtId="164" fontId="5" fillId="10" borderId="96" xfId="0" applyNumberFormat="1" applyFont="1" applyFill="1" applyBorder="1" applyAlignment="1">
      <alignment horizontal="right" wrapText="1"/>
    </xf>
    <xf numFmtId="3" fontId="5" fillId="5" borderId="12" xfId="0" applyNumberFormat="1" applyFont="1" applyFill="1" applyBorder="1" applyAlignment="1">
      <alignment horizontal="right" wrapText="1"/>
    </xf>
    <xf numFmtId="164" fontId="5" fillId="28" borderId="97" xfId="0" applyNumberFormat="1" applyFont="1" applyFill="1" applyBorder="1" applyAlignment="1">
      <alignment horizontal="right" wrapText="1"/>
    </xf>
    <xf numFmtId="164" fontId="5" fillId="9" borderId="25" xfId="0" applyNumberFormat="1" applyFont="1" applyFill="1" applyBorder="1" applyAlignment="1">
      <alignment horizontal="right" wrapText="1"/>
    </xf>
    <xf numFmtId="164" fontId="5" fillId="9" borderId="24" xfId="0" applyNumberFormat="1" applyFont="1" applyFill="1" applyBorder="1" applyAlignment="1">
      <alignment horizontal="right" wrapText="1"/>
    </xf>
    <xf numFmtId="164" fontId="5" fillId="5" borderId="12" xfId="0" applyNumberFormat="1" applyFont="1" applyFill="1" applyBorder="1" applyAlignment="1">
      <alignment horizontal="right" wrapText="1"/>
    </xf>
    <xf numFmtId="3" fontId="7" fillId="9" borderId="102" xfId="0" applyNumberFormat="1" applyFont="1" applyFill="1" applyBorder="1" applyAlignment="1">
      <alignment horizontal="right" wrapText="1"/>
    </xf>
    <xf numFmtId="3" fontId="5" fillId="9" borderId="34" xfId="0" applyNumberFormat="1" applyFont="1" applyFill="1" applyBorder="1" applyAlignment="1">
      <alignment horizontal="right" wrapText="1"/>
    </xf>
    <xf numFmtId="3" fontId="5" fillId="9" borderId="82" xfId="0" applyNumberFormat="1" applyFont="1" applyFill="1" applyBorder="1" applyAlignment="1">
      <alignment horizontal="right" wrapText="1"/>
    </xf>
    <xf numFmtId="3" fontId="5" fillId="5" borderId="104" xfId="0" applyNumberFormat="1" applyFont="1" applyFill="1" applyBorder="1" applyAlignment="1">
      <alignment horizontal="left" vertical="center" wrapText="1"/>
    </xf>
    <xf numFmtId="3" fontId="7" fillId="5" borderId="105" xfId="0" applyNumberFormat="1" applyFont="1" applyFill="1" applyBorder="1" applyAlignment="1">
      <alignment horizontal="right" wrapText="1"/>
    </xf>
    <xf numFmtId="3" fontId="5" fillId="5" borderId="23" xfId="0" applyNumberFormat="1" applyFont="1" applyFill="1" applyBorder="1" applyAlignment="1">
      <alignment horizontal="right" wrapText="1"/>
    </xf>
    <xf numFmtId="3" fontId="5" fillId="5" borderId="1" xfId="0" applyNumberFormat="1" applyFont="1" applyFill="1" applyBorder="1" applyAlignment="1">
      <alignment horizontal="right" wrapText="1"/>
    </xf>
    <xf numFmtId="3" fontId="5" fillId="5" borderId="103" xfId="0" applyNumberFormat="1" applyFont="1" applyFill="1" applyBorder="1" applyAlignment="1">
      <alignment horizontal="right" wrapText="1"/>
    </xf>
    <xf numFmtId="3" fontId="5" fillId="5" borderId="98" xfId="0" applyNumberFormat="1" applyFont="1" applyFill="1" applyBorder="1" applyAlignment="1">
      <alignment horizontal="center" wrapText="1"/>
    </xf>
    <xf numFmtId="3" fontId="5" fillId="9" borderId="34" xfId="0" applyNumberFormat="1" applyFont="1" applyFill="1" applyBorder="1" applyAlignment="1">
      <alignment horizontal="center" wrapText="1"/>
    </xf>
    <xf numFmtId="164" fontId="7" fillId="9" borderId="118" xfId="0" applyNumberFormat="1" applyFont="1" applyFill="1" applyBorder="1" applyAlignment="1">
      <alignment horizontal="right" wrapText="1"/>
    </xf>
    <xf numFmtId="164" fontId="7" fillId="5" borderId="17" xfId="0" applyNumberFormat="1" applyFont="1" applyFill="1" applyBorder="1" applyAlignment="1">
      <alignment horizontal="right" wrapText="1"/>
    </xf>
    <xf numFmtId="164" fontId="5" fillId="5" borderId="33" xfId="0" applyNumberFormat="1" applyFont="1" applyFill="1" applyBorder="1" applyAlignment="1">
      <alignment horizontal="right" wrapText="1"/>
    </xf>
    <xf numFmtId="164" fontId="5" fillId="5" borderId="39" xfId="0" applyNumberFormat="1" applyFont="1" applyFill="1" applyBorder="1" applyAlignment="1">
      <alignment horizontal="center" wrapText="1"/>
    </xf>
    <xf numFmtId="164" fontId="5" fillId="10" borderId="24" xfId="0" applyNumberFormat="1" applyFont="1" applyFill="1" applyBorder="1" applyAlignment="1">
      <alignment horizontal="left" wrapText="1"/>
    </xf>
    <xf numFmtId="164" fontId="7" fillId="10" borderId="92" xfId="0" applyNumberFormat="1" applyFont="1" applyFill="1" applyBorder="1" applyAlignment="1">
      <alignment horizontal="right" wrapText="1"/>
    </xf>
    <xf numFmtId="164" fontId="5" fillId="10" borderId="25" xfId="0" applyNumberFormat="1" applyFont="1" applyFill="1" applyBorder="1" applyAlignment="1">
      <alignment wrapText="1"/>
    </xf>
    <xf numFmtId="164" fontId="5" fillId="10" borderId="34" xfId="0" applyNumberFormat="1" applyFont="1" applyFill="1" applyBorder="1" applyAlignment="1">
      <alignment wrapText="1"/>
    </xf>
    <xf numFmtId="164" fontId="5" fillId="28" borderId="12" xfId="0" applyNumberFormat="1" applyFont="1" applyFill="1" applyBorder="1" applyAlignment="1">
      <alignment horizontal="left" wrapText="1"/>
    </xf>
    <xf numFmtId="164" fontId="5" fillId="28" borderId="13" xfId="0" applyNumberFormat="1" applyFont="1" applyFill="1" applyBorder="1" applyAlignment="1">
      <alignment wrapText="1"/>
    </xf>
    <xf numFmtId="164" fontId="5" fillId="28" borderId="33" xfId="0" applyNumberFormat="1" applyFont="1" applyFill="1" applyBorder="1" applyAlignment="1">
      <alignment wrapText="1"/>
    </xf>
    <xf numFmtId="164" fontId="7" fillId="28" borderId="65" xfId="0" applyNumberFormat="1" applyFont="1" applyFill="1" applyBorder="1" applyAlignment="1">
      <alignment horizontal="center" wrapText="1"/>
    </xf>
    <xf numFmtId="164" fontId="5" fillId="28" borderId="22" xfId="0" applyNumberFormat="1" applyFont="1" applyFill="1" applyBorder="1" applyAlignment="1">
      <alignment horizontal="center" wrapText="1"/>
    </xf>
    <xf numFmtId="164" fontId="5" fillId="10" borderId="34" xfId="0" applyNumberFormat="1" applyFont="1" applyFill="1" applyBorder="1" applyAlignment="1">
      <alignment horizontal="center" wrapText="1"/>
    </xf>
    <xf numFmtId="164" fontId="5" fillId="10" borderId="82" xfId="0" applyNumberFormat="1" applyFont="1" applyFill="1" applyBorder="1" applyAlignment="1">
      <alignment horizontal="right" wrapText="1"/>
    </xf>
    <xf numFmtId="3" fontId="5" fillId="8" borderId="25" xfId="0" applyNumberFormat="1" applyFont="1" applyFill="1" applyBorder="1" applyAlignment="1">
      <alignment wrapText="1"/>
    </xf>
    <xf numFmtId="3" fontId="5" fillId="6" borderId="13" xfId="0" applyNumberFormat="1" applyFont="1" applyFill="1" applyBorder="1" applyAlignment="1">
      <alignment wrapText="1"/>
    </xf>
    <xf numFmtId="164" fontId="5" fillId="6" borderId="23" xfId="0" applyNumberFormat="1" applyFont="1" applyFill="1" applyBorder="1" applyAlignment="1">
      <alignment horizontal="center" wrapText="1"/>
    </xf>
    <xf numFmtId="4" fontId="5" fillId="8" borderId="5" xfId="0" applyNumberFormat="1" applyFont="1" applyFill="1" applyBorder="1" applyAlignment="1">
      <alignment horizontal="right" wrapText="1"/>
    </xf>
    <xf numFmtId="4" fontId="5" fillId="8" borderId="0" xfId="0" applyNumberFormat="1" applyFont="1" applyFill="1" applyBorder="1" applyAlignment="1">
      <alignment horizontal="right" wrapText="1"/>
    </xf>
    <xf numFmtId="4" fontId="5" fillId="6" borderId="12" xfId="0" applyNumberFormat="1" applyFont="1" applyFill="1" applyBorder="1" applyAlignment="1">
      <alignment horizontal="right" wrapText="1"/>
    </xf>
    <xf numFmtId="3" fontId="7" fillId="39" borderId="69" xfId="0" applyNumberFormat="1" applyFont="1" applyFill="1" applyBorder="1" applyAlignment="1">
      <alignment horizontal="right" wrapText="1"/>
    </xf>
    <xf numFmtId="3" fontId="5" fillId="39" borderId="22" xfId="0" applyNumberFormat="1" applyFont="1" applyFill="1" applyBorder="1" applyAlignment="1">
      <alignment horizontal="right" wrapText="1"/>
    </xf>
    <xf numFmtId="3" fontId="5" fillId="39" borderId="20" xfId="0" applyNumberFormat="1" applyFont="1" applyFill="1" applyBorder="1" applyAlignment="1">
      <alignment horizontal="right" wrapText="1"/>
    </xf>
    <xf numFmtId="3" fontId="5" fillId="39" borderId="81" xfId="0" applyNumberFormat="1" applyFont="1" applyFill="1" applyBorder="1" applyAlignment="1">
      <alignment horizontal="right" wrapText="1"/>
    </xf>
    <xf numFmtId="3" fontId="5" fillId="39" borderId="41" xfId="0" applyNumberFormat="1" applyFont="1" applyFill="1" applyBorder="1" applyAlignment="1">
      <alignment horizontal="right" wrapText="1"/>
    </xf>
    <xf numFmtId="3" fontId="7" fillId="7" borderId="70" xfId="0" applyNumberFormat="1" applyFont="1" applyFill="1" applyBorder="1" applyAlignment="1">
      <alignment horizontal="right" wrapText="1"/>
    </xf>
    <xf numFmtId="3" fontId="5" fillId="7" borderId="12" xfId="0" applyNumberFormat="1" applyFont="1" applyFill="1" applyBorder="1" applyAlignment="1">
      <alignment horizontal="right" wrapText="1"/>
    </xf>
    <xf numFmtId="3" fontId="5" fillId="7" borderId="33" xfId="0" applyNumberFormat="1" applyFont="1" applyFill="1" applyBorder="1" applyAlignment="1">
      <alignment horizontal="right" wrapText="1"/>
    </xf>
    <xf numFmtId="164" fontId="7" fillId="6" borderId="28" xfId="0" applyNumberFormat="1" applyFont="1" applyFill="1" applyBorder="1" applyAlignment="1">
      <alignment horizontal="right" wrapText="1"/>
    </xf>
    <xf numFmtId="164" fontId="5" fillId="6" borderId="11" xfId="0" applyNumberFormat="1" applyFont="1" applyFill="1" applyBorder="1" applyAlignment="1">
      <alignment horizontal="right" wrapText="1"/>
    </xf>
    <xf numFmtId="4" fontId="7" fillId="8" borderId="102" xfId="0" applyNumberFormat="1" applyFont="1" applyFill="1" applyBorder="1" applyAlignment="1">
      <alignment horizontal="right" wrapText="1"/>
    </xf>
    <xf numFmtId="4" fontId="5" fillId="8" borderId="24" xfId="0" applyNumberFormat="1" applyFont="1" applyFill="1" applyBorder="1" applyAlignment="1">
      <alignment horizontal="right" wrapText="1"/>
    </xf>
    <xf numFmtId="4" fontId="5" fillId="8" borderId="34" xfId="0" applyNumberFormat="1" applyFont="1" applyFill="1" applyBorder="1" applyAlignment="1">
      <alignment horizontal="right" wrapText="1"/>
    </xf>
    <xf numFmtId="4" fontId="7" fillId="6" borderId="28" xfId="0" applyNumberFormat="1" applyFont="1" applyFill="1" applyBorder="1" applyAlignment="1">
      <alignment horizontal="right" wrapText="1"/>
    </xf>
    <xf numFmtId="4" fontId="5" fillId="6" borderId="11" xfId="0" applyNumberFormat="1" applyFont="1" applyFill="1" applyBorder="1" applyAlignment="1">
      <alignment horizontal="right" wrapText="1"/>
    </xf>
    <xf numFmtId="4" fontId="5" fillId="6" borderId="9" xfId="0" applyNumberFormat="1" applyFont="1" applyFill="1" applyBorder="1" applyAlignment="1">
      <alignment horizontal="right" wrapText="1"/>
    </xf>
    <xf numFmtId="4" fontId="5" fillId="6" borderId="115" xfId="0" applyNumberFormat="1" applyFont="1" applyFill="1" applyBorder="1" applyAlignment="1">
      <alignment horizontal="right" wrapText="1"/>
    </xf>
    <xf numFmtId="4" fontId="5" fillId="6" borderId="38" xfId="0" applyNumberFormat="1" applyFont="1" applyFill="1" applyBorder="1" applyAlignment="1">
      <alignment horizontal="right" wrapText="1"/>
    </xf>
    <xf numFmtId="164" fontId="5" fillId="40" borderId="12" xfId="0" applyNumberFormat="1" applyFont="1" applyFill="1" applyBorder="1" applyAlignment="1">
      <alignment horizontal="left" wrapText="1"/>
    </xf>
    <xf numFmtId="164" fontId="7" fillId="40" borderId="65" xfId="0" applyNumberFormat="1" applyFont="1" applyFill="1" applyBorder="1" applyAlignment="1">
      <alignment horizontal="right" wrapText="1"/>
    </xf>
    <xf numFmtId="164" fontId="5" fillId="40" borderId="13" xfId="0" applyNumberFormat="1" applyFont="1" applyFill="1" applyBorder="1" applyAlignment="1">
      <alignment horizontal="right" wrapText="1"/>
    </xf>
    <xf numFmtId="164" fontId="5" fillId="40" borderId="33" xfId="0" applyNumberFormat="1" applyFont="1" applyFill="1" applyBorder="1" applyAlignment="1">
      <alignment horizontal="right" wrapText="1"/>
    </xf>
    <xf numFmtId="164" fontId="5" fillId="40" borderId="39" xfId="0" applyNumberFormat="1" applyFont="1" applyFill="1" applyBorder="1" applyAlignment="1">
      <alignment horizontal="right" wrapText="1"/>
    </xf>
    <xf numFmtId="4" fontId="5" fillId="8" borderId="29" xfId="0" applyNumberFormat="1" applyFont="1" applyFill="1" applyBorder="1" applyAlignment="1">
      <alignment wrapText="1"/>
    </xf>
    <xf numFmtId="4" fontId="5" fillId="8" borderId="37" xfId="0" applyNumberFormat="1" applyFont="1" applyFill="1" applyBorder="1" applyAlignment="1">
      <alignment wrapText="1"/>
    </xf>
    <xf numFmtId="4" fontId="5" fillId="6" borderId="81" xfId="0" applyNumberFormat="1" applyFont="1" applyFill="1" applyBorder="1" applyAlignment="1">
      <alignment wrapText="1"/>
    </xf>
    <xf numFmtId="4" fontId="5" fillId="6" borderId="41" xfId="0" applyNumberFormat="1" applyFont="1" applyFill="1" applyBorder="1" applyAlignment="1">
      <alignment wrapText="1"/>
    </xf>
    <xf numFmtId="4" fontId="5" fillId="8" borderId="81" xfId="0" applyNumberFormat="1" applyFont="1" applyFill="1" applyBorder="1" applyAlignment="1">
      <alignment horizontal="right" wrapText="1"/>
    </xf>
    <xf numFmtId="4" fontId="5" fillId="8" borderId="81" xfId="0" applyNumberFormat="1" applyFont="1" applyFill="1" applyBorder="1" applyAlignment="1">
      <alignment wrapText="1"/>
    </xf>
    <xf numFmtId="4" fontId="5" fillId="8" borderId="41" xfId="0" applyNumberFormat="1" applyFont="1" applyFill="1" applyBorder="1" applyAlignment="1">
      <alignment wrapText="1"/>
    </xf>
    <xf numFmtId="4" fontId="5" fillId="8" borderId="33" xfId="0" applyNumberFormat="1" applyFont="1" applyFill="1" applyBorder="1" applyAlignment="1">
      <alignment wrapText="1"/>
    </xf>
    <xf numFmtId="4" fontId="5" fillId="8" borderId="39" xfId="0" applyNumberFormat="1" applyFont="1" applyFill="1" applyBorder="1" applyAlignment="1">
      <alignment wrapText="1"/>
    </xf>
    <xf numFmtId="0" fontId="6" fillId="16" borderId="122" xfId="0" applyFont="1" applyFill="1" applyBorder="1" applyAlignment="1">
      <alignment horizontal="center" vertical="center" wrapText="1"/>
    </xf>
    <xf numFmtId="0" fontId="6" fillId="16" borderId="123" xfId="0" applyFont="1" applyFill="1" applyBorder="1" applyAlignment="1">
      <alignment horizontal="center" vertical="center" wrapText="1"/>
    </xf>
    <xf numFmtId="164" fontId="5" fillId="20" borderId="10" xfId="0" applyNumberFormat="1" applyFont="1" applyFill="1" applyBorder="1" applyAlignment="1">
      <alignment horizontal="right" wrapText="1"/>
    </xf>
    <xf numFmtId="164" fontId="5" fillId="20" borderId="38" xfId="0" applyNumberFormat="1" applyFont="1" applyFill="1" applyBorder="1" applyAlignment="1">
      <alignment horizontal="right" wrapText="1"/>
    </xf>
    <xf numFmtId="164" fontId="5" fillId="21" borderId="20" xfId="0" applyNumberFormat="1" applyFont="1" applyFill="1" applyBorder="1" applyAlignment="1">
      <alignment horizontal="left" wrapText="1"/>
    </xf>
    <xf numFmtId="164" fontId="7" fillId="21" borderId="64" xfId="0" applyNumberFormat="1" applyFont="1" applyFill="1" applyBorder="1" applyAlignment="1">
      <alignment horizontal="right" wrapText="1"/>
    </xf>
    <xf numFmtId="164" fontId="5" fillId="21" borderId="22" xfId="0" applyNumberFormat="1" applyFont="1" applyFill="1" applyBorder="1" applyAlignment="1">
      <alignment horizontal="right" wrapText="1"/>
    </xf>
    <xf numFmtId="164" fontId="5" fillId="21" borderId="81" xfId="0" applyNumberFormat="1" applyFont="1" applyFill="1" applyBorder="1" applyAlignment="1">
      <alignment horizontal="right" wrapText="1"/>
    </xf>
    <xf numFmtId="164" fontId="5" fillId="21" borderId="41" xfId="0" applyNumberFormat="1" applyFont="1" applyFill="1" applyBorder="1" applyAlignment="1">
      <alignment horizontal="right" wrapText="1"/>
    </xf>
    <xf numFmtId="4" fontId="5" fillId="12" borderId="34" xfId="0" applyNumberFormat="1" applyFont="1" applyFill="1" applyBorder="1" applyAlignment="1">
      <alignment horizontal="right" wrapText="1"/>
    </xf>
    <xf numFmtId="164" fontId="5" fillId="24" borderId="41" xfId="0" applyNumberFormat="1" applyFont="1" applyFill="1" applyBorder="1" applyAlignment="1">
      <alignment horizontal="center" wrapText="1"/>
    </xf>
    <xf numFmtId="164" fontId="3" fillId="21" borderId="98" xfId="0" applyNumberFormat="1" applyFont="1" applyFill="1" applyBorder="1" applyAlignment="1">
      <alignment horizontal="right" wrapText="1"/>
    </xf>
    <xf numFmtId="164" fontId="5" fillId="28" borderId="33" xfId="0" applyNumberFormat="1" applyFont="1" applyFill="1" applyBorder="1" applyAlignment="1">
      <alignment horizontal="right" wrapText="1"/>
    </xf>
    <xf numFmtId="3" fontId="5" fillId="9" borderId="25" xfId="0" applyNumberFormat="1" applyFont="1" applyFill="1" applyBorder="1" applyAlignment="1">
      <alignment horizontal="center" wrapText="1"/>
    </xf>
    <xf numFmtId="3" fontId="5" fillId="5" borderId="75" xfId="0" applyNumberFormat="1" applyFont="1" applyFill="1" applyBorder="1" applyAlignment="1">
      <alignment horizontal="left" vertical="center"/>
    </xf>
    <xf numFmtId="164" fontId="5" fillId="9" borderId="25" xfId="0" applyNumberFormat="1" applyFont="1" applyFill="1" applyBorder="1" applyAlignment="1">
      <alignment horizontal="center" wrapText="1"/>
    </xf>
    <xf numFmtId="4" fontId="5" fillId="9" borderId="25" xfId="0" applyNumberFormat="1" applyFont="1" applyFill="1" applyBorder="1" applyAlignment="1">
      <alignment horizontal="right" wrapText="1"/>
    </xf>
    <xf numFmtId="4" fontId="5" fillId="9" borderId="24" xfId="0" applyNumberFormat="1" applyFont="1" applyFill="1" applyBorder="1" applyAlignment="1">
      <alignment horizontal="right" wrapText="1"/>
    </xf>
    <xf numFmtId="4" fontId="5" fillId="5" borderId="125" xfId="0" applyNumberFormat="1" applyFont="1" applyFill="1" applyBorder="1" applyAlignment="1">
      <alignment horizontal="right" wrapText="1"/>
    </xf>
    <xf numFmtId="4" fontId="5" fillId="5" borderId="124" xfId="0" applyNumberFormat="1" applyFont="1" applyFill="1" applyBorder="1" applyAlignment="1">
      <alignment horizontal="right" wrapText="1"/>
    </xf>
    <xf numFmtId="164" fontId="5" fillId="10" borderId="25" xfId="0" applyNumberFormat="1" applyFont="1" applyFill="1" applyBorder="1" applyAlignment="1">
      <alignment horizontal="right" wrapText="1"/>
    </xf>
    <xf numFmtId="164" fontId="5" fillId="10" borderId="34" xfId="0" applyNumberFormat="1" applyFont="1" applyFill="1" applyBorder="1" applyAlignment="1">
      <alignment horizontal="right" wrapText="1"/>
    </xf>
    <xf numFmtId="3" fontId="7" fillId="5" borderId="70" xfId="0" applyNumberFormat="1" applyFont="1" applyFill="1" applyBorder="1" applyAlignment="1">
      <alignment horizontal="right" wrapText="1"/>
    </xf>
    <xf numFmtId="3" fontId="5" fillId="5" borderId="33" xfId="0" applyNumberFormat="1" applyFont="1" applyFill="1" applyBorder="1" applyAlignment="1">
      <alignment horizontal="right" wrapText="1"/>
    </xf>
    <xf numFmtId="164" fontId="7" fillId="5" borderId="28" xfId="0" applyNumberFormat="1" applyFont="1" applyFill="1" applyBorder="1" applyAlignment="1">
      <alignment horizontal="right" wrapText="1"/>
    </xf>
    <xf numFmtId="164" fontId="5" fillId="5" borderId="11" xfId="0" applyNumberFormat="1" applyFont="1" applyFill="1" applyBorder="1" applyAlignment="1">
      <alignment horizontal="right" wrapText="1"/>
    </xf>
    <xf numFmtId="4" fontId="7" fillId="9" borderId="102" xfId="0" applyNumberFormat="1" applyFont="1" applyFill="1" applyBorder="1" applyAlignment="1">
      <alignment horizontal="right" wrapText="1"/>
    </xf>
    <xf numFmtId="4" fontId="5" fillId="9" borderId="34" xfId="0" applyNumberFormat="1" applyFont="1" applyFill="1" applyBorder="1" applyAlignment="1">
      <alignment horizontal="right" wrapText="1"/>
    </xf>
    <xf numFmtId="4" fontId="5" fillId="9" borderId="82" xfId="0" applyNumberFormat="1" applyFont="1" applyFill="1" applyBorder="1" applyAlignment="1">
      <alignment horizontal="right" wrapText="1"/>
    </xf>
    <xf numFmtId="4" fontId="7" fillId="5" borderId="70" xfId="0" applyNumberFormat="1" applyFont="1" applyFill="1" applyBorder="1" applyAlignment="1">
      <alignment horizontal="right" wrapText="1"/>
    </xf>
    <xf numFmtId="4" fontId="5" fillId="5" borderId="12" xfId="0" applyNumberFormat="1" applyFont="1" applyFill="1" applyBorder="1" applyAlignment="1">
      <alignment horizontal="right" wrapText="1"/>
    </xf>
    <xf numFmtId="4" fontId="5" fillId="5" borderId="33" xfId="0" applyNumberFormat="1" applyFont="1" applyFill="1" applyBorder="1" applyAlignment="1">
      <alignment horizontal="right" wrapText="1"/>
    </xf>
    <xf numFmtId="164" fontId="5" fillId="41" borderId="12" xfId="0" applyNumberFormat="1" applyFont="1" applyFill="1" applyBorder="1" applyAlignment="1">
      <alignment horizontal="left" wrapText="1"/>
    </xf>
    <xf numFmtId="164" fontId="7" fillId="41" borderId="65" xfId="0" applyNumberFormat="1" applyFont="1" applyFill="1" applyBorder="1" applyAlignment="1">
      <alignment horizontal="right" wrapText="1"/>
    </xf>
    <xf numFmtId="164" fontId="5" fillId="41" borderId="13" xfId="0" applyNumberFormat="1" applyFont="1" applyFill="1" applyBorder="1" applyAlignment="1">
      <alignment horizontal="right" wrapText="1"/>
    </xf>
    <xf numFmtId="164" fontId="5" fillId="41" borderId="33" xfId="0" applyNumberFormat="1" applyFont="1" applyFill="1" applyBorder="1" applyAlignment="1">
      <alignment horizontal="right" wrapText="1"/>
    </xf>
    <xf numFmtId="164" fontId="5" fillId="41" borderId="39" xfId="0" applyNumberFormat="1" applyFont="1" applyFill="1" applyBorder="1" applyAlignment="1">
      <alignment horizontal="right" wrapText="1"/>
    </xf>
    <xf numFmtId="165" fontId="5" fillId="20" borderId="33" xfId="0" applyNumberFormat="1" applyFont="1" applyFill="1" applyBorder="1" applyAlignment="1">
      <alignment horizontal="center" wrapText="1"/>
    </xf>
    <xf numFmtId="165" fontId="7" fillId="20" borderId="43" xfId="0" applyNumberFormat="1" applyFont="1" applyFill="1" applyBorder="1" applyAlignment="1">
      <alignment wrapText="1"/>
    </xf>
    <xf numFmtId="165" fontId="5" fillId="12" borderId="37" xfId="0" applyNumberFormat="1" applyFont="1" applyFill="1" applyBorder="1" applyAlignment="1">
      <alignment wrapText="1"/>
    </xf>
    <xf numFmtId="165" fontId="5" fillId="20" borderId="41" xfId="0" applyNumberFormat="1" applyFont="1" applyFill="1" applyBorder="1" applyAlignment="1">
      <alignment wrapText="1"/>
    </xf>
    <xf numFmtId="165" fontId="5" fillId="12" borderId="41" xfId="0" applyNumberFormat="1" applyFont="1" applyFill="1" applyBorder="1" applyAlignment="1">
      <alignment wrapText="1"/>
    </xf>
    <xf numFmtId="165" fontId="5" fillId="12" borderId="39" xfId="0" applyNumberFormat="1" applyFont="1" applyFill="1" applyBorder="1" applyAlignment="1">
      <alignment wrapText="1"/>
    </xf>
    <xf numFmtId="165" fontId="5" fillId="12" borderId="41" xfId="0" applyNumberFormat="1" applyFont="1" applyFill="1" applyBorder="1" applyAlignment="1">
      <alignment horizontal="center" wrapText="1"/>
    </xf>
    <xf numFmtId="165" fontId="5" fillId="2" borderId="13" xfId="0" applyNumberFormat="1" applyFont="1" applyFill="1" applyBorder="1" applyAlignment="1">
      <alignment horizontal="center" wrapText="1"/>
    </xf>
    <xf numFmtId="0" fontId="11" fillId="0" borderId="0" xfId="0" applyFont="1" applyAlignment="1">
      <alignment horizontal="right"/>
    </xf>
    <xf numFmtId="0" fontId="11" fillId="0" borderId="0" xfId="0" applyFont="1" applyAlignment="1">
      <alignment horizontal="justify" wrapText="1"/>
    </xf>
    <xf numFmtId="0" fontId="11" fillId="0" borderId="0" xfId="0" applyFont="1" applyAlignment="1">
      <alignment horizontal="justify" vertical="top" wrapText="1"/>
    </xf>
    <xf numFmtId="0" fontId="11" fillId="0" borderId="0" xfId="0" applyFont="1" applyAlignment="1">
      <alignment horizontal="left" wrapText="1"/>
    </xf>
    <xf numFmtId="0" fontId="14" fillId="0" borderId="1" xfId="2" applyFont="1" applyBorder="1" applyAlignment="1">
      <alignment horizontal="left"/>
    </xf>
    <xf numFmtId="0" fontId="15" fillId="19" borderId="0" xfId="2" applyFont="1" applyFill="1" applyAlignment="1">
      <alignment horizontal="center"/>
    </xf>
    <xf numFmtId="0" fontId="14" fillId="0" borderId="0" xfId="2" applyFont="1" applyBorder="1" applyAlignment="1">
      <alignment horizontal="left"/>
    </xf>
    <xf numFmtId="0" fontId="9" fillId="0" borderId="0" xfId="0" applyFont="1" applyAlignment="1">
      <alignment horizontal="center" vertical="center" wrapText="1"/>
    </xf>
    <xf numFmtId="0" fontId="10" fillId="0" borderId="0" xfId="0" applyFont="1" applyBorder="1" applyAlignment="1">
      <alignment horizontal="justify" vertical="top" wrapText="1"/>
    </xf>
    <xf numFmtId="0" fontId="10" fillId="0" borderId="8" xfId="0" applyFont="1" applyBorder="1" applyAlignment="1">
      <alignment horizontal="justify" vertical="top" wrapText="1"/>
    </xf>
    <xf numFmtId="0" fontId="10" fillId="0" borderId="0" xfId="0" applyFont="1" applyBorder="1" applyAlignment="1">
      <alignment horizontal="left" vertical="top" wrapText="1"/>
    </xf>
    <xf numFmtId="0" fontId="10" fillId="0" borderId="8" xfId="0" applyFont="1" applyBorder="1" applyAlignment="1">
      <alignment horizontal="left" vertical="top" wrapText="1"/>
    </xf>
    <xf numFmtId="0" fontId="6" fillId="14" borderId="59" xfId="0" applyFont="1" applyFill="1" applyBorder="1" applyAlignment="1">
      <alignment horizontal="center" vertical="top" wrapText="1"/>
    </xf>
    <xf numFmtId="0" fontId="6" fillId="14" borderId="60" xfId="0" applyFont="1" applyFill="1" applyBorder="1" applyAlignment="1">
      <alignment horizontal="center" vertical="top" wrapText="1"/>
    </xf>
    <xf numFmtId="0" fontId="6" fillId="25" borderId="101" xfId="0" applyFont="1" applyFill="1" applyBorder="1" applyAlignment="1">
      <alignment horizontal="center" vertical="top" wrapText="1"/>
    </xf>
    <xf numFmtId="0" fontId="6" fillId="25" borderId="78" xfId="0" applyFont="1" applyFill="1" applyBorder="1" applyAlignment="1">
      <alignment horizontal="center" vertical="top" wrapText="1"/>
    </xf>
    <xf numFmtId="0" fontId="6" fillId="25" borderId="59" xfId="0" applyFont="1" applyFill="1" applyBorder="1" applyAlignment="1">
      <alignment horizontal="center" vertical="top" wrapText="1"/>
    </xf>
    <xf numFmtId="0" fontId="6" fillId="25" borderId="60" xfId="0" applyFont="1" applyFill="1" applyBorder="1" applyAlignment="1">
      <alignment horizontal="center" vertical="top" wrapText="1"/>
    </xf>
    <xf numFmtId="0" fontId="6" fillId="29" borderId="59" xfId="0" applyFont="1" applyFill="1" applyBorder="1" applyAlignment="1">
      <alignment horizontal="center" vertical="top" wrapText="1"/>
    </xf>
    <xf numFmtId="0" fontId="6" fillId="29" borderId="60" xfId="0" applyFont="1" applyFill="1" applyBorder="1" applyAlignment="1">
      <alignment horizontal="center" vertical="top" wrapText="1"/>
    </xf>
    <xf numFmtId="0" fontId="6" fillId="29" borderId="120" xfId="0" applyFont="1" applyFill="1" applyBorder="1" applyAlignment="1">
      <alignment horizontal="center" vertical="top" wrapText="1"/>
    </xf>
    <xf numFmtId="0" fontId="6" fillId="29" borderId="121" xfId="0" applyFont="1" applyFill="1" applyBorder="1" applyAlignment="1">
      <alignment horizontal="center" vertical="top" wrapText="1"/>
    </xf>
    <xf numFmtId="0" fontId="6" fillId="29" borderId="126" xfId="0" applyFont="1" applyFill="1" applyBorder="1" applyAlignment="1">
      <alignment horizontal="center" vertical="top" wrapText="1"/>
    </xf>
    <xf numFmtId="0" fontId="6" fillId="29" borderId="87" xfId="0" applyFont="1" applyFill="1" applyBorder="1" applyAlignment="1">
      <alignment horizontal="center" vertical="top" wrapText="1"/>
    </xf>
    <xf numFmtId="0" fontId="6" fillId="0" borderId="8" xfId="0" applyFont="1" applyBorder="1" applyAlignment="1">
      <alignment horizontal="justify" vertical="top" wrapText="1"/>
    </xf>
  </cellXfs>
  <cellStyles count="3">
    <cellStyle name="Normal" xfId="0" builtinId="0"/>
    <cellStyle name="Normal 2" xfId="1"/>
    <cellStyle name="Normal 3" xfId="2"/>
  </cellStyles>
  <dxfs count="0"/>
  <tableStyles count="1" defaultTableStyle="TableStyleMedium9"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sharedStrings" Target="sharedStrings.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worksheet" Target="worksheets/sheet102.xml"/><Relationship Id="rId110" Type="http://schemas.openxmlformats.org/officeDocument/2006/relationships/worksheet" Target="worksheets/sheet110.xml"/><Relationship Id="rId115"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00.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0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0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0.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9.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0.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9.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0.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9.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0.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9.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0.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9.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90.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9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9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9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9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9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9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9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9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99.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571500</xdr:colOff>
      <xdr:row>24</xdr:row>
      <xdr:rowOff>69022</xdr:rowOff>
    </xdr:from>
    <xdr:to>
      <xdr:col>9</xdr:col>
      <xdr:colOff>265734</xdr:colOff>
      <xdr:row>38</xdr:row>
      <xdr:rowOff>95250</xdr:rowOff>
    </xdr:to>
    <xdr:sp macro="" textlink="">
      <xdr:nvSpPr>
        <xdr:cNvPr id="8" name="7 CuadroTexto"/>
        <xdr:cNvSpPr txBox="1"/>
      </xdr:nvSpPr>
      <xdr:spPr>
        <a:xfrm>
          <a:off x="571500" y="3879022"/>
          <a:ext cx="5996609" cy="22487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b="1">
              <a:latin typeface="Arial Rounded MT Bold" panose="020F0704030504030204" pitchFamily="34" charset="0"/>
            </a:rPr>
            <a:t>Estudio</a:t>
          </a:r>
          <a:r>
            <a:rPr lang="es-ES" sz="1800" b="1" baseline="0">
              <a:latin typeface="Arial Rounded MT Bold" panose="020F0704030504030204" pitchFamily="34" charset="0"/>
            </a:rPr>
            <a:t>  del comportamiento de Visitantes procedentes del Extranjero con destino</a:t>
          </a:r>
        </a:p>
        <a:p>
          <a:pPr algn="ctr"/>
          <a:r>
            <a:rPr lang="es-ES" sz="1800" b="1" baseline="0">
              <a:latin typeface="Arial Rounded MT Bold" panose="020F0704030504030204" pitchFamily="34" charset="0"/>
            </a:rPr>
            <a:t>en la C.A. de Euskadi</a:t>
          </a:r>
        </a:p>
        <a:p>
          <a:pPr algn="ctr"/>
          <a:endParaRPr lang="es-ES" sz="1800" b="1" baseline="0">
            <a:latin typeface="Arial Rounded MT Bold" panose="020F0704030504030204" pitchFamily="34" charset="0"/>
          </a:endParaRPr>
        </a:p>
        <a:p>
          <a:pPr algn="ctr"/>
          <a:r>
            <a:rPr lang="es-ES" sz="1800" b="1" baseline="0">
              <a:latin typeface="Arial Rounded MT Bold" panose="020F0704030504030204" pitchFamily="34" charset="0"/>
            </a:rPr>
            <a:t>FRONTUR 2017</a:t>
          </a:r>
        </a:p>
        <a:p>
          <a:pPr algn="ctr"/>
          <a:endParaRPr lang="es-ES" sz="1800" b="1" baseline="0">
            <a:latin typeface="Arial Rounded MT Bold" panose="020F0704030504030204" pitchFamily="34" charset="0"/>
          </a:endParaRPr>
        </a:p>
        <a:p>
          <a:pPr algn="ctr"/>
          <a:endParaRPr lang="es-ES" sz="1800" b="1" baseline="0">
            <a:latin typeface="Arial Rounded MT Bold" panose="020F0704030504030204" pitchFamily="34" charset="0"/>
          </a:endParaRPr>
        </a:p>
        <a:p>
          <a:pPr algn="ctr"/>
          <a:r>
            <a:rPr lang="es-ES" sz="1800" b="1" baseline="0">
              <a:latin typeface="Arial Rounded MT Bold" panose="020F0704030504030204" pitchFamily="34" charset="0"/>
            </a:rPr>
            <a:t>Tablas Anuales</a:t>
          </a:r>
          <a:endParaRPr lang="es-ES" sz="1800" b="1">
            <a:latin typeface="Arial Rounded MT Bold" panose="020F0704030504030204" pitchFamily="34" charset="0"/>
          </a:endParaRPr>
        </a:p>
      </xdr:txBody>
    </xdr:sp>
    <xdr:clientData/>
  </xdr:twoCellAnchor>
  <xdr:twoCellAnchor>
    <xdr:from>
      <xdr:col>0</xdr:col>
      <xdr:colOff>213360</xdr:colOff>
      <xdr:row>2</xdr:row>
      <xdr:rowOff>83820</xdr:rowOff>
    </xdr:from>
    <xdr:to>
      <xdr:col>2</xdr:col>
      <xdr:colOff>601980</xdr:colOff>
      <xdr:row>6</xdr:row>
      <xdr:rowOff>15240</xdr:rowOff>
    </xdr:to>
    <xdr:pic>
      <xdr:nvPicPr>
        <xdr:cNvPr id="5" name="Imagen 4" descr="02--basquetour-horizonta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419100"/>
          <a:ext cx="195834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373380</xdr:colOff>
      <xdr:row>2</xdr:row>
      <xdr:rowOff>114300</xdr:rowOff>
    </xdr:from>
    <xdr:to>
      <xdr:col>9</xdr:col>
      <xdr:colOff>198120</xdr:colOff>
      <xdr:row>5</xdr:row>
      <xdr:rowOff>106680</xdr:rowOff>
    </xdr:to>
    <xdr:pic>
      <xdr:nvPicPr>
        <xdr:cNvPr id="6" name="Imagen 5" descr="EUSKADI BASQUE COUNTRY 2 lïneas_positivo"/>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82540" y="449580"/>
          <a:ext cx="16002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624840</xdr:colOff>
      <xdr:row>57</xdr:row>
      <xdr:rowOff>114300</xdr:rowOff>
    </xdr:from>
    <xdr:to>
      <xdr:col>9</xdr:col>
      <xdr:colOff>350520</xdr:colOff>
      <xdr:row>60</xdr:row>
      <xdr:rowOff>45720</xdr:rowOff>
    </xdr:to>
    <xdr:pic>
      <xdr:nvPicPr>
        <xdr:cNvPr id="9" name="Imagen 8" descr="logo-empresa-gobierno-vasco"/>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549140" y="9517380"/>
          <a:ext cx="228600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457200</xdr:colOff>
      <xdr:row>46</xdr:row>
      <xdr:rowOff>38100</xdr:rowOff>
    </xdr:from>
    <xdr:to>
      <xdr:col>9</xdr:col>
      <xdr:colOff>0</xdr:colOff>
      <xdr:row>65</xdr:row>
      <xdr:rowOff>0</xdr:rowOff>
    </xdr:to>
    <xdr:pic>
      <xdr:nvPicPr>
        <xdr:cNvPr id="2" name="Imagen 1" descr="01-basquetour-vertic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34640" y="7749540"/>
          <a:ext cx="3977640" cy="3147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2" Type="http://schemas.openxmlformats.org/officeDocument/2006/relationships/vmlDrawing" Target="../drawings/vmlDrawing89.vml"/><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2" Type="http://schemas.openxmlformats.org/officeDocument/2006/relationships/vmlDrawing" Target="../drawings/vmlDrawing90.vml"/><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2" Type="http://schemas.openxmlformats.org/officeDocument/2006/relationships/vmlDrawing" Target="../drawings/vmlDrawing91.vml"/><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2" Type="http://schemas.openxmlformats.org/officeDocument/2006/relationships/vmlDrawing" Target="../drawings/vmlDrawing92.vml"/><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2" Type="http://schemas.openxmlformats.org/officeDocument/2006/relationships/vmlDrawing" Target="../drawings/vmlDrawing93.vml"/><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2" Type="http://schemas.openxmlformats.org/officeDocument/2006/relationships/vmlDrawing" Target="../drawings/vmlDrawing94.vml"/><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2" Type="http://schemas.openxmlformats.org/officeDocument/2006/relationships/vmlDrawing" Target="../drawings/vmlDrawing95.vml"/><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2" Type="http://schemas.openxmlformats.org/officeDocument/2006/relationships/vmlDrawing" Target="../drawings/vmlDrawing96.vml"/><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2" Type="http://schemas.openxmlformats.org/officeDocument/2006/relationships/vmlDrawing" Target="../drawings/vmlDrawing97.vml"/><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2" Type="http://schemas.openxmlformats.org/officeDocument/2006/relationships/vmlDrawing" Target="../drawings/vmlDrawing98.vml"/><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2" Type="http://schemas.openxmlformats.org/officeDocument/2006/relationships/vmlDrawing" Target="../drawings/vmlDrawing99.vml"/><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2" Type="http://schemas.openxmlformats.org/officeDocument/2006/relationships/vmlDrawing" Target="../drawings/vmlDrawing100.vml"/><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2" Type="http://schemas.openxmlformats.org/officeDocument/2006/relationships/vmlDrawing" Target="../drawings/vmlDrawing101.vml"/><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2" Type="http://schemas.openxmlformats.org/officeDocument/2006/relationships/vmlDrawing" Target="../drawings/vmlDrawing102.vml"/><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31.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32.v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33.v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34.v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35.v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vmlDrawing" Target="../drawings/vmlDrawing36.v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vmlDrawing" Target="../drawings/vmlDrawing37.v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vmlDrawing" Target="../drawings/vmlDrawing38.v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vmlDrawing" Target="../drawings/vmlDrawing39.v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vmlDrawing" Target="../drawings/vmlDrawing40.v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vmlDrawing" Target="../drawings/vmlDrawing41.v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vmlDrawing" Target="../drawings/vmlDrawing42.v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vmlDrawing" Target="../drawings/vmlDrawing43.v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vmlDrawing" Target="../drawings/vmlDrawing44.v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vmlDrawing" Target="../drawings/vmlDrawing45.v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vmlDrawing" Target="../drawings/vmlDrawing46.v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vmlDrawing" Target="../drawings/vmlDrawing47.v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vmlDrawing" Target="../drawings/vmlDrawing48.v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vmlDrawing" Target="../drawings/vmlDrawing49.v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vmlDrawing" Target="../drawings/vmlDrawing50.v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vmlDrawing" Target="../drawings/vmlDrawing51.v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vmlDrawing" Target="../drawings/vmlDrawing52.v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vmlDrawing" Target="../drawings/vmlDrawing53.v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vmlDrawing" Target="../drawings/vmlDrawing54.v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vmlDrawing" Target="../drawings/vmlDrawing55.v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vmlDrawing" Target="../drawings/vmlDrawing56.v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vmlDrawing" Target="../drawings/vmlDrawing57.v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vmlDrawing" Target="../drawings/vmlDrawing58.v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vmlDrawing" Target="../drawings/vmlDrawing59.v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vmlDrawing" Target="../drawings/vmlDrawing60.v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vmlDrawing" Target="../drawings/vmlDrawing61.v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vmlDrawing" Target="../drawings/vmlDrawing62.v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vmlDrawing" Target="../drawings/vmlDrawing63.v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vmlDrawing" Target="../drawings/vmlDrawing64.v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vmlDrawing" Target="../drawings/vmlDrawing65.v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vmlDrawing" Target="../drawings/vmlDrawing66.v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vmlDrawing" Target="../drawings/vmlDrawing67.v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vmlDrawing" Target="../drawings/vmlDrawing68.v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vmlDrawing" Target="../drawings/vmlDrawing69.v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vmlDrawing" Target="../drawings/vmlDrawing70.v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vmlDrawing" Target="../drawings/vmlDrawing71.v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vmlDrawing" Target="../drawings/vmlDrawing72.v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vmlDrawing" Target="../drawings/vmlDrawing73.v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vmlDrawing" Target="../drawings/vmlDrawing74.v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vmlDrawing" Target="../drawings/vmlDrawing75.v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vmlDrawing" Target="../drawings/vmlDrawing76.v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vmlDrawing" Target="../drawings/vmlDrawing77.v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vmlDrawing" Target="../drawings/vmlDrawing78.v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vmlDrawing" Target="../drawings/vmlDrawing79.v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vmlDrawing" Target="../drawings/vmlDrawing80.v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vmlDrawing" Target="../drawings/vmlDrawing81.vml"/><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2" Type="http://schemas.openxmlformats.org/officeDocument/2006/relationships/vmlDrawing" Target="../drawings/vmlDrawing82.vml"/><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2" Type="http://schemas.openxmlformats.org/officeDocument/2006/relationships/vmlDrawing" Target="../drawings/vmlDrawing83.vml"/><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2" Type="http://schemas.openxmlformats.org/officeDocument/2006/relationships/vmlDrawing" Target="../drawings/vmlDrawing84.vml"/><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2" Type="http://schemas.openxmlformats.org/officeDocument/2006/relationships/vmlDrawing" Target="../drawings/vmlDrawing85.vml"/><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2" Type="http://schemas.openxmlformats.org/officeDocument/2006/relationships/vmlDrawing" Target="../drawings/vmlDrawing86.vml"/><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2" Type="http://schemas.openxmlformats.org/officeDocument/2006/relationships/vmlDrawing" Target="../drawings/vmlDrawing87.vml"/><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2" Type="http://schemas.openxmlformats.org/officeDocument/2006/relationships/vmlDrawing" Target="../drawings/vmlDrawing88.vml"/><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2"/>
  <sheetViews>
    <sheetView tabSelected="1" workbookViewId="0">
      <selection activeCell="A7" sqref="A7"/>
    </sheetView>
  </sheetViews>
  <sheetFormatPr baseColWidth="10" defaultColWidth="11.44140625" defaultRowHeight="13.2" x14ac:dyDescent="0.25"/>
  <cols>
    <col min="1" max="8" width="11.44140625" style="7"/>
    <col min="9" max="9" width="3" style="7" customWidth="1"/>
    <col min="10" max="10" width="9" style="7" customWidth="1"/>
    <col min="11" max="16384" width="11.44140625" style="7"/>
  </cols>
  <sheetData>
    <row r="1" spans="1:10" x14ac:dyDescent="0.25">
      <c r="A1" s="708"/>
      <c r="B1" s="708"/>
      <c r="C1" s="708"/>
      <c r="D1" s="708"/>
      <c r="E1" s="708"/>
      <c r="F1" s="708"/>
      <c r="G1" s="708"/>
      <c r="H1" s="708"/>
      <c r="I1" s="708"/>
      <c r="J1" s="708"/>
    </row>
    <row r="2" spans="1:10" x14ac:dyDescent="0.25">
      <c r="A2" s="708"/>
      <c r="B2" s="708"/>
      <c r="C2" s="708"/>
      <c r="D2" s="708"/>
      <c r="E2" s="708"/>
      <c r="F2" s="708"/>
      <c r="G2" s="708"/>
      <c r="H2" s="708"/>
      <c r="I2" s="708"/>
      <c r="J2" s="708"/>
    </row>
    <row r="3" spans="1:10" x14ac:dyDescent="0.25">
      <c r="A3" s="708"/>
      <c r="B3" s="708"/>
      <c r="C3" s="708"/>
      <c r="D3" s="708"/>
      <c r="E3" s="708"/>
      <c r="F3" s="708"/>
      <c r="G3" s="708"/>
      <c r="H3" s="708"/>
      <c r="I3" s="708"/>
      <c r="J3" s="708"/>
    </row>
    <row r="4" spans="1:10" x14ac:dyDescent="0.25">
      <c r="A4" s="708"/>
      <c r="B4" s="708"/>
      <c r="C4" s="708"/>
      <c r="D4" s="708"/>
      <c r="E4" s="708"/>
      <c r="F4" s="708"/>
      <c r="G4" s="708"/>
      <c r="H4" s="708"/>
      <c r="I4" s="708"/>
      <c r="J4" s="708"/>
    </row>
    <row r="5" spans="1:10" x14ac:dyDescent="0.25">
      <c r="A5" s="708"/>
      <c r="B5" s="708"/>
      <c r="C5" s="708"/>
      <c r="D5" s="708"/>
      <c r="E5" s="708"/>
      <c r="F5" s="708"/>
      <c r="G5" s="708"/>
      <c r="H5" s="708"/>
      <c r="I5" s="708"/>
      <c r="J5" s="708"/>
    </row>
    <row r="6" spans="1:10" x14ac:dyDescent="0.25">
      <c r="A6" s="708"/>
      <c r="B6" s="708"/>
      <c r="C6" s="708"/>
      <c r="D6" s="708"/>
      <c r="E6" s="708"/>
      <c r="F6" s="708"/>
      <c r="G6" s="708"/>
      <c r="H6" s="708"/>
      <c r="I6" s="708"/>
      <c r="J6" s="708"/>
    </row>
    <row r="7" spans="1:10" x14ac:dyDescent="0.25">
      <c r="A7" s="708"/>
      <c r="B7" s="708"/>
      <c r="C7" s="708"/>
      <c r="D7" s="708"/>
      <c r="E7" s="708"/>
      <c r="F7" s="708"/>
      <c r="G7" s="708"/>
      <c r="H7" s="708"/>
      <c r="I7" s="708"/>
      <c r="J7" s="708"/>
    </row>
    <row r="8" spans="1:10" x14ac:dyDescent="0.25">
      <c r="A8" s="708"/>
      <c r="B8" s="708"/>
      <c r="C8" s="708"/>
      <c r="D8" s="708"/>
      <c r="E8" s="708"/>
      <c r="F8" s="708"/>
      <c r="G8" s="708"/>
      <c r="H8" s="708"/>
      <c r="I8" s="708"/>
      <c r="J8" s="708"/>
    </row>
    <row r="9" spans="1:10" x14ac:dyDescent="0.25">
      <c r="A9" s="708"/>
      <c r="B9" s="708"/>
      <c r="C9" s="708"/>
      <c r="D9" s="708"/>
      <c r="E9" s="708"/>
      <c r="F9" s="708"/>
      <c r="G9" s="708"/>
      <c r="H9" s="708"/>
      <c r="I9" s="708"/>
      <c r="J9" s="708"/>
    </row>
    <row r="10" spans="1:10" x14ac:dyDescent="0.25">
      <c r="A10" s="708"/>
      <c r="B10" s="708"/>
      <c r="C10" s="708"/>
      <c r="D10" s="708"/>
      <c r="E10" s="708"/>
      <c r="F10" s="708"/>
      <c r="G10" s="708"/>
      <c r="H10" s="708"/>
      <c r="I10" s="708"/>
      <c r="J10" s="708"/>
    </row>
    <row r="11" spans="1:10" x14ac:dyDescent="0.25">
      <c r="A11" s="708"/>
      <c r="B11" s="708"/>
      <c r="C11" s="708"/>
      <c r="D11" s="708"/>
      <c r="E11" s="708"/>
      <c r="F11" s="708"/>
      <c r="G11" s="708"/>
      <c r="H11" s="708"/>
      <c r="I11" s="708"/>
      <c r="J11" s="708"/>
    </row>
    <row r="12" spans="1:10" ht="12.75" customHeight="1" x14ac:dyDescent="0.25">
      <c r="A12" s="709"/>
      <c r="B12" s="709"/>
      <c r="C12" s="709"/>
      <c r="D12" s="709"/>
      <c r="E12" s="709"/>
      <c r="F12" s="709"/>
      <c r="G12" s="709"/>
      <c r="H12" s="709"/>
      <c r="I12" s="708"/>
      <c r="J12" s="708"/>
    </row>
    <row r="13" spans="1:10" ht="12.75" customHeight="1" x14ac:dyDescent="0.25">
      <c r="A13" s="709"/>
      <c r="B13" s="709"/>
      <c r="C13" s="709"/>
      <c r="D13" s="709"/>
      <c r="E13" s="709"/>
      <c r="F13" s="709"/>
      <c r="G13" s="709"/>
      <c r="H13" s="709"/>
      <c r="I13" s="708"/>
      <c r="J13" s="708"/>
    </row>
    <row r="14" spans="1:10" ht="12.75" customHeight="1" x14ac:dyDescent="0.25">
      <c r="A14" s="709"/>
      <c r="B14" s="709"/>
      <c r="C14" s="709"/>
      <c r="D14" s="709"/>
      <c r="E14" s="709"/>
      <c r="F14" s="709"/>
      <c r="G14" s="709"/>
      <c r="H14" s="709"/>
      <c r="I14" s="708"/>
      <c r="J14" s="708"/>
    </row>
    <row r="15" spans="1:10" ht="12.75" customHeight="1" x14ac:dyDescent="0.25">
      <c r="A15" s="709"/>
      <c r="B15" s="709"/>
      <c r="C15" s="709"/>
      <c r="D15" s="709"/>
      <c r="E15" s="709"/>
      <c r="F15" s="709"/>
      <c r="G15" s="709"/>
      <c r="H15" s="709"/>
      <c r="I15" s="708"/>
      <c r="J15" s="708"/>
    </row>
    <row r="16" spans="1:10" ht="12.75" customHeight="1" x14ac:dyDescent="0.25">
      <c r="A16" s="709"/>
      <c r="B16" s="709"/>
      <c r="C16" s="709"/>
      <c r="D16" s="709"/>
      <c r="E16" s="709"/>
      <c r="F16" s="709"/>
      <c r="G16" s="709"/>
      <c r="H16" s="709"/>
      <c r="I16" s="708"/>
      <c r="J16" s="708"/>
    </row>
    <row r="17" spans="1:18" x14ac:dyDescent="0.25">
      <c r="A17" s="708"/>
      <c r="B17" s="708"/>
      <c r="C17" s="708"/>
      <c r="D17" s="708"/>
      <c r="E17" s="708"/>
      <c r="F17" s="708"/>
      <c r="G17" s="708"/>
      <c r="H17" s="708"/>
      <c r="I17" s="708"/>
      <c r="J17" s="708"/>
    </row>
    <row r="18" spans="1:18" x14ac:dyDescent="0.25">
      <c r="A18" s="708"/>
      <c r="B18" s="708"/>
      <c r="C18" s="708"/>
      <c r="D18" s="708"/>
      <c r="E18" s="708"/>
      <c r="F18" s="708"/>
      <c r="G18" s="708"/>
      <c r="H18" s="708"/>
      <c r="I18" s="708"/>
      <c r="J18" s="708"/>
    </row>
    <row r="19" spans="1:18" x14ac:dyDescent="0.25">
      <c r="A19" s="708"/>
      <c r="B19" s="708"/>
      <c r="C19" s="708"/>
      <c r="D19" s="708"/>
      <c r="E19" s="708"/>
      <c r="F19" s="708"/>
      <c r="G19" s="708"/>
      <c r="H19" s="708"/>
      <c r="I19" s="708"/>
      <c r="J19" s="708"/>
    </row>
    <row r="20" spans="1:18" x14ac:dyDescent="0.25">
      <c r="A20" s="708"/>
      <c r="B20" s="708"/>
      <c r="C20" s="708"/>
      <c r="D20" s="708"/>
      <c r="E20" s="708"/>
      <c r="F20" s="708"/>
      <c r="G20" s="708"/>
      <c r="H20" s="708"/>
      <c r="I20" s="708"/>
      <c r="J20" s="708"/>
    </row>
    <row r="21" spans="1:18" x14ac:dyDescent="0.25">
      <c r="A21" s="708"/>
      <c r="B21" s="708"/>
      <c r="C21" s="708"/>
      <c r="D21" s="708"/>
      <c r="E21" s="708"/>
      <c r="F21" s="708"/>
      <c r="G21" s="708"/>
      <c r="H21" s="708"/>
      <c r="I21" s="708"/>
      <c r="J21" s="708"/>
    </row>
    <row r="22" spans="1:18" x14ac:dyDescent="0.25">
      <c r="A22" s="708"/>
      <c r="B22" s="708"/>
      <c r="C22" s="708"/>
      <c r="D22" s="708"/>
      <c r="E22" s="708"/>
      <c r="F22" s="708"/>
      <c r="G22" s="708"/>
      <c r="H22" s="708"/>
      <c r="I22" s="708"/>
      <c r="J22" s="708"/>
    </row>
    <row r="23" spans="1:18" ht="12.75" customHeight="1" x14ac:dyDescent="0.25">
      <c r="A23" s="709"/>
      <c r="B23" s="709"/>
      <c r="C23" s="709"/>
      <c r="D23" s="709"/>
      <c r="E23" s="709"/>
      <c r="F23" s="709"/>
      <c r="G23" s="709"/>
      <c r="H23" s="709"/>
      <c r="I23" s="708"/>
      <c r="J23" s="708"/>
    </row>
    <row r="24" spans="1:18" ht="12.75" customHeight="1" x14ac:dyDescent="0.25">
      <c r="A24" s="709"/>
      <c r="B24" s="709"/>
      <c r="C24" s="709"/>
      <c r="D24" s="709"/>
      <c r="E24" s="709"/>
      <c r="F24" s="709"/>
      <c r="G24" s="709"/>
      <c r="H24" s="709"/>
      <c r="I24" s="708"/>
      <c r="J24" s="708"/>
    </row>
    <row r="25" spans="1:18" ht="12.75" customHeight="1" x14ac:dyDescent="0.25">
      <c r="A25" s="709"/>
      <c r="B25" s="710"/>
      <c r="C25" s="710"/>
      <c r="D25" s="710"/>
      <c r="E25" s="710"/>
      <c r="F25" s="710"/>
      <c r="G25" s="710"/>
      <c r="H25" s="709"/>
      <c r="I25" s="708"/>
      <c r="J25" s="708"/>
    </row>
    <row r="26" spans="1:18" ht="12.75" customHeight="1" x14ac:dyDescent="0.25">
      <c r="A26" s="709"/>
      <c r="B26" s="710"/>
      <c r="C26" s="710"/>
      <c r="D26" s="710"/>
      <c r="E26" s="710"/>
      <c r="F26" s="710"/>
      <c r="G26" s="710"/>
      <c r="H26" s="709"/>
      <c r="I26" s="708"/>
      <c r="J26" s="708"/>
    </row>
    <row r="27" spans="1:18" ht="12.75" customHeight="1" x14ac:dyDescent="0.25">
      <c r="A27" s="709"/>
      <c r="B27" s="710"/>
      <c r="C27" s="710"/>
      <c r="D27" s="710"/>
      <c r="E27" s="710"/>
      <c r="F27" s="710"/>
      <c r="G27" s="710"/>
      <c r="H27" s="709"/>
      <c r="I27" s="708"/>
      <c r="J27" s="708"/>
    </row>
    <row r="28" spans="1:18" ht="12.75" customHeight="1" x14ac:dyDescent="0.25">
      <c r="A28" s="711"/>
      <c r="B28" s="711"/>
      <c r="C28" s="711"/>
      <c r="D28" s="711"/>
      <c r="E28" s="711"/>
      <c r="F28" s="711"/>
      <c r="G28" s="711"/>
      <c r="H28" s="711"/>
      <c r="I28" s="708"/>
      <c r="J28" s="708"/>
      <c r="K28" s="707"/>
      <c r="L28" s="707"/>
      <c r="M28" s="707"/>
      <c r="N28" s="707"/>
      <c r="O28" s="707"/>
      <c r="P28" s="707"/>
      <c r="Q28" s="707"/>
      <c r="R28" s="707"/>
    </row>
    <row r="29" spans="1:18" ht="12.75" customHeight="1" x14ac:dyDescent="0.25">
      <c r="A29" s="711"/>
      <c r="B29" s="711"/>
      <c r="C29" s="711"/>
      <c r="D29" s="711"/>
      <c r="E29" s="711"/>
      <c r="F29" s="711"/>
      <c r="G29" s="711"/>
      <c r="H29" s="711"/>
      <c r="I29" s="708"/>
      <c r="J29" s="708"/>
      <c r="K29" s="707"/>
      <c r="L29" s="707"/>
      <c r="M29" s="707"/>
      <c r="N29" s="707"/>
      <c r="O29" s="707"/>
      <c r="P29" s="707"/>
      <c r="Q29" s="707"/>
      <c r="R29" s="707"/>
    </row>
    <row r="30" spans="1:18" ht="12.75" customHeight="1" x14ac:dyDescent="0.25">
      <c r="A30" s="711"/>
      <c r="B30" s="711"/>
      <c r="C30" s="711"/>
      <c r="D30" s="711"/>
      <c r="E30" s="711"/>
      <c r="F30" s="711"/>
      <c r="G30" s="711"/>
      <c r="H30" s="711"/>
      <c r="I30" s="708"/>
      <c r="J30" s="708"/>
      <c r="K30" s="707"/>
      <c r="L30" s="707"/>
      <c r="M30" s="707"/>
      <c r="N30" s="707"/>
      <c r="O30" s="707"/>
      <c r="P30" s="707"/>
      <c r="Q30" s="707"/>
      <c r="R30" s="707"/>
    </row>
    <row r="31" spans="1:18" ht="12.75" customHeight="1" x14ac:dyDescent="0.25">
      <c r="A31" s="711"/>
      <c r="B31" s="711"/>
      <c r="C31" s="711"/>
      <c r="D31" s="711"/>
      <c r="E31" s="711"/>
      <c r="F31" s="711"/>
      <c r="G31" s="711"/>
      <c r="H31" s="711"/>
      <c r="I31" s="708"/>
      <c r="J31" s="708"/>
      <c r="K31" s="707"/>
      <c r="L31" s="707"/>
      <c r="M31" s="707"/>
      <c r="N31" s="707"/>
      <c r="O31" s="707"/>
      <c r="P31" s="707"/>
      <c r="Q31" s="707"/>
      <c r="R31" s="707"/>
    </row>
    <row r="32" spans="1:18" x14ac:dyDescent="0.25">
      <c r="A32" s="708"/>
      <c r="B32" s="708"/>
      <c r="C32" s="708"/>
      <c r="D32" s="708"/>
      <c r="E32" s="708"/>
      <c r="F32" s="708"/>
      <c r="G32" s="708"/>
      <c r="H32" s="708"/>
      <c r="I32" s="708"/>
      <c r="J32" s="708"/>
    </row>
    <row r="33" spans="1:12" ht="12.75" customHeight="1" x14ac:dyDescent="0.25">
      <c r="A33" s="708"/>
      <c r="B33" s="708"/>
      <c r="C33" s="712"/>
      <c r="D33" s="712"/>
      <c r="E33" s="712"/>
      <c r="F33" s="712"/>
      <c r="G33" s="708"/>
      <c r="H33" s="708"/>
      <c r="I33" s="708"/>
      <c r="J33" s="708"/>
    </row>
    <row r="34" spans="1:12" ht="12.75" customHeight="1" x14ac:dyDescent="0.25">
      <c r="A34" s="708"/>
      <c r="B34" s="708"/>
      <c r="C34" s="712"/>
      <c r="D34" s="712"/>
      <c r="E34" s="712"/>
      <c r="F34" s="712"/>
      <c r="G34" s="708"/>
      <c r="H34" s="708"/>
      <c r="I34" s="708"/>
      <c r="J34" s="708"/>
    </row>
    <row r="35" spans="1:12" ht="12.75" customHeight="1" x14ac:dyDescent="0.25">
      <c r="A35" s="708"/>
      <c r="B35" s="708"/>
      <c r="C35" s="708"/>
      <c r="D35" s="708"/>
      <c r="E35" s="708"/>
      <c r="F35" s="708"/>
      <c r="G35" s="708"/>
      <c r="H35" s="708"/>
      <c r="I35" s="708"/>
      <c r="J35" s="708"/>
    </row>
    <row r="36" spans="1:12" ht="12.75" customHeight="1" x14ac:dyDescent="0.25">
      <c r="A36" s="708"/>
      <c r="B36" s="708"/>
      <c r="C36" s="708"/>
      <c r="D36" s="708"/>
      <c r="E36" s="708"/>
      <c r="F36" s="708"/>
      <c r="G36" s="708"/>
      <c r="H36" s="708"/>
      <c r="I36" s="708"/>
      <c r="J36" s="708"/>
    </row>
    <row r="37" spans="1:12" ht="12.75" customHeight="1" x14ac:dyDescent="0.25">
      <c r="A37" s="708"/>
      <c r="B37" s="711"/>
      <c r="C37" s="711"/>
      <c r="D37" s="711"/>
      <c r="E37" s="711"/>
      <c r="F37" s="711"/>
      <c r="G37" s="711"/>
      <c r="H37" s="708"/>
      <c r="I37" s="708"/>
      <c r="J37" s="708"/>
    </row>
    <row r="38" spans="1:12" ht="12.75" customHeight="1" x14ac:dyDescent="0.25">
      <c r="A38" s="708"/>
      <c r="B38" s="711"/>
      <c r="C38" s="711"/>
      <c r="D38" s="711"/>
      <c r="E38" s="711"/>
      <c r="F38" s="711"/>
      <c r="G38" s="711"/>
      <c r="H38" s="708"/>
      <c r="I38" s="708"/>
      <c r="J38" s="708"/>
    </row>
    <row r="39" spans="1:12" x14ac:dyDescent="0.25">
      <c r="A39" s="708"/>
      <c r="B39" s="708"/>
      <c r="C39" s="708"/>
      <c r="D39" s="708"/>
      <c r="E39" s="708"/>
      <c r="F39" s="708"/>
      <c r="G39" s="708"/>
      <c r="H39" s="708"/>
      <c r="I39" s="708"/>
      <c r="J39" s="708"/>
    </row>
    <row r="40" spans="1:12" x14ac:dyDescent="0.25">
      <c r="A40" s="708"/>
      <c r="B40" s="708"/>
      <c r="C40" s="708"/>
      <c r="D40" s="708"/>
      <c r="E40" s="708"/>
      <c r="F40" s="708"/>
      <c r="G40" s="708"/>
      <c r="H40" s="708"/>
      <c r="I40" s="708"/>
      <c r="J40" s="708"/>
    </row>
    <row r="41" spans="1:12" x14ac:dyDescent="0.25">
      <c r="A41" s="708"/>
      <c r="B41" s="708"/>
      <c r="C41" s="708"/>
      <c r="D41" s="708"/>
      <c r="E41" s="708"/>
      <c r="F41" s="708"/>
      <c r="G41" s="708"/>
      <c r="H41" s="708"/>
      <c r="I41" s="708"/>
      <c r="J41" s="708"/>
    </row>
    <row r="42" spans="1:12" x14ac:dyDescent="0.25">
      <c r="A42" s="708"/>
      <c r="B42" s="708"/>
      <c r="C42" s="708"/>
      <c r="D42" s="708"/>
      <c r="E42" s="708"/>
      <c r="F42" s="708"/>
      <c r="G42" s="708"/>
      <c r="H42" s="708"/>
      <c r="I42" s="708"/>
      <c r="J42" s="708"/>
    </row>
    <row r="43" spans="1:12" x14ac:dyDescent="0.25">
      <c r="A43" s="708"/>
      <c r="B43" s="708"/>
      <c r="C43" s="708"/>
      <c r="D43" s="708"/>
      <c r="E43" s="708"/>
      <c r="F43" s="708"/>
      <c r="G43" s="708"/>
      <c r="H43" s="708"/>
      <c r="I43" s="708"/>
      <c r="J43" s="708"/>
    </row>
    <row r="44" spans="1:12" x14ac:dyDescent="0.25">
      <c r="A44" s="708"/>
      <c r="B44" s="708"/>
      <c r="C44" s="708"/>
      <c r="D44" s="708"/>
      <c r="E44" s="708"/>
      <c r="F44" s="708"/>
      <c r="G44" s="708"/>
      <c r="H44" s="708"/>
      <c r="I44" s="708"/>
      <c r="J44" s="708"/>
    </row>
    <row r="45" spans="1:12" x14ac:dyDescent="0.25">
      <c r="A45" s="708"/>
      <c r="B45" s="708"/>
      <c r="C45" s="708"/>
      <c r="D45" s="708"/>
      <c r="E45" s="708"/>
      <c r="F45" s="708"/>
      <c r="G45" s="708"/>
      <c r="H45" s="708"/>
      <c r="I45" s="708"/>
      <c r="J45" s="708"/>
    </row>
    <row r="46" spans="1:12" x14ac:dyDescent="0.25">
      <c r="A46" s="708"/>
      <c r="B46" s="708"/>
      <c r="C46" s="708"/>
      <c r="D46" s="708"/>
      <c r="E46" s="708"/>
      <c r="F46" s="708"/>
      <c r="G46" s="708"/>
      <c r="H46" s="708"/>
      <c r="I46" s="708"/>
      <c r="J46" s="708"/>
    </row>
    <row r="47" spans="1:12" x14ac:dyDescent="0.25">
      <c r="A47" s="708"/>
      <c r="B47" s="708"/>
      <c r="C47" s="708"/>
      <c r="D47" s="708"/>
      <c r="E47" s="708"/>
      <c r="F47" s="708"/>
      <c r="G47" s="708"/>
      <c r="H47" s="708"/>
      <c r="I47" s="708"/>
      <c r="J47" s="708"/>
    </row>
    <row r="48" spans="1:12" x14ac:dyDescent="0.25">
      <c r="A48" s="708"/>
      <c r="B48" s="708"/>
      <c r="C48" s="708"/>
      <c r="D48" s="708"/>
      <c r="E48" s="708"/>
      <c r="F48" s="708"/>
      <c r="G48" s="708"/>
      <c r="H48" s="708"/>
      <c r="I48" s="708"/>
      <c r="J48" s="708"/>
      <c r="L48"/>
    </row>
    <row r="49" spans="1:11" x14ac:dyDescent="0.25">
      <c r="A49" s="708"/>
      <c r="B49" s="708"/>
      <c r="C49" s="708"/>
      <c r="D49" s="708"/>
      <c r="E49" s="708"/>
      <c r="F49" s="708"/>
      <c r="G49" s="708"/>
      <c r="H49" s="708"/>
      <c r="I49" s="708"/>
      <c r="J49" s="708"/>
    </row>
    <row r="50" spans="1:11" x14ac:dyDescent="0.25">
      <c r="A50" s="708"/>
      <c r="B50" s="708"/>
      <c r="C50" s="708"/>
      <c r="D50" s="708"/>
      <c r="E50" s="708"/>
      <c r="F50" s="708"/>
      <c r="G50" s="708"/>
      <c r="H50" s="708"/>
      <c r="I50" s="708"/>
      <c r="J50" s="708"/>
      <c r="K50"/>
    </row>
    <row r="51" spans="1:11" x14ac:dyDescent="0.25">
      <c r="A51" s="708"/>
      <c r="B51" s="708"/>
      <c r="C51" s="708"/>
      <c r="D51" s="708"/>
      <c r="E51" s="708"/>
      <c r="F51" s="708"/>
      <c r="G51" s="708"/>
      <c r="H51" s="708"/>
      <c r="I51" s="708"/>
      <c r="J51" s="708"/>
    </row>
    <row r="52" spans="1:11" x14ac:dyDescent="0.25">
      <c r="A52" s="708"/>
      <c r="B52" s="708"/>
      <c r="C52" s="708"/>
      <c r="D52" s="708"/>
      <c r="E52" s="708"/>
      <c r="F52" s="708"/>
      <c r="G52" s="708"/>
      <c r="H52" s="708"/>
      <c r="I52" s="708"/>
      <c r="J52" s="708"/>
    </row>
    <row r="53" spans="1:11" x14ac:dyDescent="0.25">
      <c r="A53" s="708"/>
      <c r="B53" s="708"/>
      <c r="C53" s="708"/>
      <c r="D53" s="708"/>
      <c r="E53" s="708"/>
      <c r="F53" s="708"/>
      <c r="G53" s="708"/>
      <c r="H53" s="708"/>
      <c r="I53" s="708"/>
      <c r="J53" s="708"/>
    </row>
    <row r="54" spans="1:11" x14ac:dyDescent="0.25">
      <c r="A54" s="708"/>
      <c r="B54" s="708"/>
      <c r="C54" s="708"/>
      <c r="D54" s="708"/>
      <c r="E54" s="708"/>
      <c r="F54" s="708"/>
      <c r="G54" s="708"/>
      <c r="H54" s="708"/>
      <c r="I54" s="708"/>
      <c r="J54" s="708"/>
    </row>
    <row r="55" spans="1:11" x14ac:dyDescent="0.25">
      <c r="A55" s="708"/>
      <c r="B55" s="708"/>
      <c r="C55" s="708"/>
      <c r="D55" s="708"/>
      <c r="E55" s="708"/>
      <c r="F55" s="708"/>
      <c r="G55" s="708"/>
      <c r="H55" s="708"/>
      <c r="I55" s="708"/>
      <c r="J55" s="708"/>
    </row>
    <row r="56" spans="1:11" x14ac:dyDescent="0.25">
      <c r="A56" s="708"/>
      <c r="B56" s="708"/>
      <c r="C56" s="708"/>
      <c r="D56" s="708"/>
      <c r="E56" s="708"/>
      <c r="F56" s="708"/>
      <c r="G56" s="708"/>
      <c r="H56" s="708"/>
      <c r="I56" s="708"/>
      <c r="J56" s="708"/>
    </row>
    <row r="57" spans="1:11" x14ac:dyDescent="0.25">
      <c r="A57" s="708"/>
      <c r="B57" s="708"/>
      <c r="C57" s="708"/>
      <c r="D57" s="708"/>
      <c r="E57" s="708"/>
      <c r="F57" s="708"/>
      <c r="G57" s="708"/>
      <c r="H57" s="708"/>
      <c r="I57" s="708"/>
      <c r="J57" s="708"/>
    </row>
    <row r="58" spans="1:11" x14ac:dyDescent="0.25">
      <c r="A58" s="708"/>
      <c r="B58" s="708"/>
      <c r="C58" s="708"/>
      <c r="D58" s="708"/>
      <c r="E58" s="708"/>
      <c r="F58" s="708"/>
      <c r="G58" s="708"/>
      <c r="H58" s="708"/>
      <c r="I58" s="708"/>
      <c r="J58" s="708"/>
    </row>
    <row r="59" spans="1:11" x14ac:dyDescent="0.25">
      <c r="A59" s="708"/>
      <c r="B59" s="708"/>
      <c r="C59" s="708"/>
      <c r="D59" s="708"/>
      <c r="E59" s="708"/>
      <c r="F59" s="708"/>
      <c r="G59" s="708"/>
      <c r="H59" s="708"/>
      <c r="I59" s="708"/>
      <c r="J59" s="708"/>
    </row>
    <row r="60" spans="1:11" x14ac:dyDescent="0.25">
      <c r="A60" s="708"/>
      <c r="B60" s="708"/>
      <c r="C60" s="708"/>
      <c r="D60" s="708"/>
      <c r="E60" s="708"/>
      <c r="F60" s="708"/>
      <c r="G60" s="708"/>
      <c r="H60" s="708"/>
      <c r="I60" s="708"/>
      <c r="J60" s="708"/>
    </row>
    <row r="61" spans="1:11" x14ac:dyDescent="0.25">
      <c r="A61" s="708"/>
      <c r="B61" s="708"/>
      <c r="C61" s="708"/>
      <c r="D61" s="708"/>
      <c r="E61" s="708"/>
      <c r="F61" s="708"/>
      <c r="G61" s="708"/>
      <c r="H61" s="708"/>
      <c r="I61" s="708"/>
      <c r="J61" s="708"/>
    </row>
    <row r="62" spans="1:11" x14ac:dyDescent="0.25">
      <c r="A62" s="708"/>
      <c r="B62" s="708"/>
      <c r="C62" s="708"/>
      <c r="D62" s="708"/>
      <c r="E62" s="708"/>
      <c r="F62" s="708"/>
      <c r="G62" s="708"/>
      <c r="H62" s="708"/>
      <c r="I62" s="708"/>
      <c r="J62" s="708"/>
    </row>
  </sheetData>
  <pageMargins left="0.19685039370078741" right="0" top="0.39370078740157483" bottom="0.19685039370078741" header="0"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showZeros="0" workbookViewId="0"/>
  </sheetViews>
  <sheetFormatPr baseColWidth="10" defaultRowHeight="13.2" x14ac:dyDescent="0.25"/>
  <cols>
    <col min="1" max="1" width="20.6640625" customWidth="1"/>
    <col min="2" max="2" width="9.88671875" bestFit="1" customWidth="1"/>
    <col min="3" max="3" width="7.6640625" bestFit="1" customWidth="1"/>
    <col min="4" max="4" width="7.5546875" bestFit="1" customWidth="1"/>
    <col min="5" max="5" width="7.6640625" bestFit="1" customWidth="1"/>
    <col min="6" max="6" width="7.44140625" bestFit="1" customWidth="1"/>
    <col min="7" max="7" width="7.44140625" customWidth="1"/>
    <col min="8" max="8" width="7.33203125" bestFit="1" customWidth="1"/>
    <col min="9" max="10" width="8.88671875" bestFit="1" customWidth="1"/>
    <col min="11" max="11" width="10.44140625" bestFit="1" customWidth="1"/>
    <col min="12" max="12" width="7.5546875" bestFit="1" customWidth="1"/>
    <col min="13" max="13" width="9.6640625" bestFit="1" customWidth="1"/>
    <col min="14" max="14" width="9.33203125" bestFit="1" customWidth="1"/>
  </cols>
  <sheetData>
    <row r="1" spans="1:14" ht="13.8" thickBot="1" x14ac:dyDescent="0.3">
      <c r="A1" s="1055" t="s">
        <v>233</v>
      </c>
      <c r="B1" s="1055"/>
      <c r="C1" s="1055"/>
      <c r="D1" s="1055"/>
      <c r="E1" s="1055"/>
      <c r="F1" s="1055"/>
      <c r="G1" s="1055"/>
      <c r="H1" s="1055"/>
      <c r="I1" s="1055"/>
      <c r="J1" s="1055"/>
      <c r="K1" s="1055"/>
      <c r="L1" s="1055"/>
      <c r="M1" s="1055"/>
      <c r="N1" s="1055"/>
    </row>
    <row r="2" spans="1:14" ht="13.8" thickBot="1" x14ac:dyDescent="0.3">
      <c r="A2" s="71"/>
      <c r="B2" s="81" t="s">
        <v>180</v>
      </c>
      <c r="C2" s="10" t="s">
        <v>181</v>
      </c>
      <c r="D2" s="59" t="s">
        <v>182</v>
      </c>
      <c r="E2" s="111" t="s">
        <v>183</v>
      </c>
      <c r="F2" s="111" t="s">
        <v>184</v>
      </c>
      <c r="G2" s="111" t="s">
        <v>185</v>
      </c>
      <c r="H2" s="111" t="s">
        <v>186</v>
      </c>
      <c r="I2" s="111" t="s">
        <v>187</v>
      </c>
      <c r="J2" s="111" t="s">
        <v>188</v>
      </c>
      <c r="K2" s="111" t="s">
        <v>189</v>
      </c>
      <c r="L2" s="111" t="s">
        <v>190</v>
      </c>
      <c r="M2" s="111" t="s">
        <v>191</v>
      </c>
      <c r="N2" s="53" t="s">
        <v>192</v>
      </c>
    </row>
    <row r="3" spans="1:14" ht="13.8" thickBot="1" x14ac:dyDescent="0.3">
      <c r="A3" s="70" t="s">
        <v>180</v>
      </c>
      <c r="B3" s="82">
        <v>9640093.3649825286</v>
      </c>
      <c r="C3" s="66">
        <v>569008.82626342971</v>
      </c>
      <c r="D3" s="77">
        <v>570027.28068090125</v>
      </c>
      <c r="E3" s="131">
        <v>630184.56946733373</v>
      </c>
      <c r="F3" s="131">
        <v>919034.36747008015</v>
      </c>
      <c r="G3" s="131">
        <v>884731.27177447604</v>
      </c>
      <c r="H3" s="131">
        <v>847363.82310165896</v>
      </c>
      <c r="I3" s="131">
        <v>1208483.535489301</v>
      </c>
      <c r="J3" s="131">
        <v>1187462.9614713835</v>
      </c>
      <c r="K3" s="131">
        <v>929783.27386237902</v>
      </c>
      <c r="L3" s="131">
        <v>744099.48590795556</v>
      </c>
      <c r="M3" s="131">
        <v>588947.30027868028</v>
      </c>
      <c r="N3" s="67">
        <v>560966.6692149475</v>
      </c>
    </row>
    <row r="4" spans="1:14" ht="13.8" thickTop="1" x14ac:dyDescent="0.25">
      <c r="A4" s="124" t="s">
        <v>199</v>
      </c>
      <c r="B4" s="117">
        <v>7760712.825208676</v>
      </c>
      <c r="C4" s="33">
        <v>481118.86804788181</v>
      </c>
      <c r="D4" s="33">
        <v>487589.31168447185</v>
      </c>
      <c r="E4" s="33">
        <v>538741.84793316072</v>
      </c>
      <c r="F4" s="33">
        <v>746915.07496830367</v>
      </c>
      <c r="G4" s="33">
        <v>702325.57304977986</v>
      </c>
      <c r="H4" s="33">
        <v>679947.80029108701</v>
      </c>
      <c r="I4" s="33">
        <v>928568.01615610474</v>
      </c>
      <c r="J4" s="33">
        <v>947675.66921327705</v>
      </c>
      <c r="K4" s="33">
        <v>716154.76267524599</v>
      </c>
      <c r="L4" s="33">
        <v>567073.12878833269</v>
      </c>
      <c r="M4" s="33">
        <v>495145.92930751306</v>
      </c>
      <c r="N4" s="33">
        <v>469456.84309351747</v>
      </c>
    </row>
    <row r="5" spans="1:14" x14ac:dyDescent="0.25">
      <c r="A5" s="148" t="s">
        <v>200</v>
      </c>
      <c r="B5" s="120">
        <v>217931.42520473688</v>
      </c>
      <c r="C5" s="107">
        <v>6721.8248871719979</v>
      </c>
      <c r="D5" s="107">
        <v>11821.142187299996</v>
      </c>
      <c r="E5" s="107">
        <v>10506.770854601002</v>
      </c>
      <c r="F5" s="107">
        <v>22307.941846907994</v>
      </c>
      <c r="G5" s="107">
        <v>13035.665684831998</v>
      </c>
      <c r="H5" s="107">
        <v>25057.152309698002</v>
      </c>
      <c r="I5" s="107">
        <v>30292.549464306994</v>
      </c>
      <c r="J5" s="107">
        <v>30008.076388140598</v>
      </c>
      <c r="K5" s="107">
        <v>18195.159291894</v>
      </c>
      <c r="L5" s="107">
        <v>25368.6645857</v>
      </c>
      <c r="M5" s="107">
        <v>8422.1786896100002</v>
      </c>
      <c r="N5" s="107">
        <v>16194.299014574301</v>
      </c>
    </row>
    <row r="6" spans="1:14" x14ac:dyDescent="0.25">
      <c r="A6" s="95" t="s">
        <v>201</v>
      </c>
      <c r="B6" s="83">
        <v>281973.60016585002</v>
      </c>
      <c r="C6" s="60">
        <v>7307.4185844099984</v>
      </c>
      <c r="D6" s="60">
        <v>7281.2891424300014</v>
      </c>
      <c r="E6" s="60">
        <v>12252.515752289997</v>
      </c>
      <c r="F6" s="60">
        <v>30914.533188089987</v>
      </c>
      <c r="G6" s="60">
        <v>25794.285692456007</v>
      </c>
      <c r="H6" s="60">
        <v>35513.478416739999</v>
      </c>
      <c r="I6" s="60">
        <v>33058.576201740005</v>
      </c>
      <c r="J6" s="60">
        <v>34987.609159180014</v>
      </c>
      <c r="K6" s="60">
        <v>38214.942739695987</v>
      </c>
      <c r="L6" s="60">
        <v>29708.363953470005</v>
      </c>
      <c r="M6" s="60">
        <v>19556.422216608</v>
      </c>
      <c r="N6" s="60">
        <v>7384.1651187400003</v>
      </c>
    </row>
    <row r="7" spans="1:14" x14ac:dyDescent="0.25">
      <c r="A7" s="125" t="s">
        <v>202</v>
      </c>
      <c r="B7" s="120">
        <v>87720.672924969593</v>
      </c>
      <c r="C7" s="107">
        <v>6902.521177224</v>
      </c>
      <c r="D7" s="107">
        <v>5561.7776811843996</v>
      </c>
      <c r="E7" s="107">
        <v>4324.6673175309998</v>
      </c>
      <c r="F7" s="107">
        <v>4299.1258794342002</v>
      </c>
      <c r="G7" s="107">
        <v>9421.1826385000022</v>
      </c>
      <c r="H7" s="107">
        <v>6387.8591822600001</v>
      </c>
      <c r="I7" s="107">
        <v>9198.657434101</v>
      </c>
      <c r="J7" s="107">
        <v>20639.268104449991</v>
      </c>
      <c r="K7" s="107">
        <v>10613.401462557002</v>
      </c>
      <c r="L7" s="107">
        <v>5375.7825625980013</v>
      </c>
      <c r="M7" s="107">
        <v>3746.3015639300002</v>
      </c>
      <c r="N7" s="107">
        <v>1250.1279211999999</v>
      </c>
    </row>
    <row r="8" spans="1:14" x14ac:dyDescent="0.25">
      <c r="A8" s="95" t="s">
        <v>203</v>
      </c>
      <c r="B8" s="83">
        <v>132270.84959552201</v>
      </c>
      <c r="C8" s="60">
        <v>6432.4113151599995</v>
      </c>
      <c r="D8" s="60">
        <v>9346.6621018440001</v>
      </c>
      <c r="E8" s="60">
        <v>9696.5527488000007</v>
      </c>
      <c r="F8" s="60">
        <v>7919.0482725279999</v>
      </c>
      <c r="G8" s="60">
        <v>402.82572877100006</v>
      </c>
      <c r="H8" s="60">
        <v>240.66447377</v>
      </c>
      <c r="I8" s="60">
        <v>21699.420779824002</v>
      </c>
      <c r="J8" s="60">
        <v>20048.970085746001</v>
      </c>
      <c r="K8" s="60">
        <v>7852.5305291180002</v>
      </c>
      <c r="L8" s="60">
        <v>13197.898344105</v>
      </c>
      <c r="M8" s="60">
        <v>15653.531308705999</v>
      </c>
      <c r="N8" s="60">
        <v>19780.333907149994</v>
      </c>
    </row>
    <row r="9" spans="1:14" x14ac:dyDescent="0.25">
      <c r="A9" s="125" t="s">
        <v>204</v>
      </c>
      <c r="B9" s="120">
        <v>139586.85796731201</v>
      </c>
      <c r="C9" s="107">
        <v>10183.013469681002</v>
      </c>
      <c r="D9" s="107">
        <v>3589.1199183499998</v>
      </c>
      <c r="E9" s="107">
        <v>4258.178990383999</v>
      </c>
      <c r="F9" s="107">
        <v>20384.737533637999</v>
      </c>
      <c r="G9" s="107">
        <v>17986.328919620006</v>
      </c>
      <c r="H9" s="107">
        <v>11133.978561709999</v>
      </c>
      <c r="I9" s="107">
        <v>35578.840035239991</v>
      </c>
      <c r="J9" s="107">
        <v>13069.494946948997</v>
      </c>
      <c r="K9" s="107">
        <v>13957.65495437</v>
      </c>
      <c r="L9" s="107">
        <v>4699.2097358200008</v>
      </c>
      <c r="M9" s="107">
        <v>3748.0034598299999</v>
      </c>
      <c r="N9" s="107">
        <v>998.29744172000005</v>
      </c>
    </row>
    <row r="10" spans="1:14" x14ac:dyDescent="0.25">
      <c r="A10" s="95" t="s">
        <v>205</v>
      </c>
      <c r="B10" s="83">
        <v>149529.85848810201</v>
      </c>
      <c r="C10" s="60">
        <v>3596.7096737460001</v>
      </c>
      <c r="D10" s="60">
        <v>2109.13836004</v>
      </c>
      <c r="E10" s="60">
        <v>4258.16357272</v>
      </c>
      <c r="F10" s="60">
        <v>14168.782013850001</v>
      </c>
      <c r="G10" s="60">
        <v>14936.280170189999</v>
      </c>
      <c r="H10" s="60">
        <v>9429.4584813000001</v>
      </c>
      <c r="I10" s="60">
        <v>28530.719216400015</v>
      </c>
      <c r="J10" s="60">
        <v>25522.004017179999</v>
      </c>
      <c r="K10" s="60">
        <v>27785.222958240003</v>
      </c>
      <c r="L10" s="60">
        <v>14061.687693451</v>
      </c>
      <c r="M10" s="60">
        <v>3110.1939546410003</v>
      </c>
      <c r="N10" s="60">
        <v>2021.498376344</v>
      </c>
    </row>
    <row r="11" spans="1:14" x14ac:dyDescent="0.25">
      <c r="A11" s="125" t="s">
        <v>206</v>
      </c>
      <c r="B11" s="120">
        <v>436864.87349545106</v>
      </c>
      <c r="C11" s="107">
        <v>13246.949955307</v>
      </c>
      <c r="D11" s="107">
        <v>19752.350070539</v>
      </c>
      <c r="E11" s="107">
        <v>20982.221891708894</v>
      </c>
      <c r="F11" s="107">
        <v>39867.684558907393</v>
      </c>
      <c r="G11" s="107">
        <v>40907.464893174991</v>
      </c>
      <c r="H11" s="107">
        <v>28680.559742092995</v>
      </c>
      <c r="I11" s="107">
        <v>78376.749350236976</v>
      </c>
      <c r="J11" s="107">
        <v>62104.597237729991</v>
      </c>
      <c r="K11" s="107">
        <v>57105.802343778989</v>
      </c>
      <c r="L11" s="107">
        <v>38176.39179858</v>
      </c>
      <c r="M11" s="107">
        <v>19827.456542579999</v>
      </c>
      <c r="N11" s="107">
        <v>17836.645110814803</v>
      </c>
    </row>
    <row r="12" spans="1:14" x14ac:dyDescent="0.25">
      <c r="A12" s="95" t="s">
        <v>207</v>
      </c>
      <c r="B12" s="83">
        <v>85212.913067517016</v>
      </c>
      <c r="C12" s="60">
        <v>2862.9814424599999</v>
      </c>
      <c r="D12" s="60">
        <v>6078.4129220199993</v>
      </c>
      <c r="E12" s="60">
        <v>7740.445988309998</v>
      </c>
      <c r="F12" s="60">
        <v>6842.4450789400016</v>
      </c>
      <c r="G12" s="60">
        <v>9609.1703228800015</v>
      </c>
      <c r="H12" s="60">
        <v>6236.4616130909999</v>
      </c>
      <c r="I12" s="60">
        <v>12338.426837179999</v>
      </c>
      <c r="J12" s="60">
        <v>4239.2959657100009</v>
      </c>
      <c r="K12" s="60">
        <v>16502.372514679999</v>
      </c>
      <c r="L12" s="60">
        <v>7280.1215089099996</v>
      </c>
      <c r="M12" s="60">
        <v>2289.5515348600002</v>
      </c>
      <c r="N12" s="60">
        <v>3193.2273384760001</v>
      </c>
    </row>
    <row r="13" spans="1:14" x14ac:dyDescent="0.25">
      <c r="A13" s="125" t="s">
        <v>208</v>
      </c>
      <c r="B13" s="120">
        <v>162609.99416004031</v>
      </c>
      <c r="C13" s="107">
        <v>5356.4719273699993</v>
      </c>
      <c r="D13" s="107">
        <v>7982.8353482299999</v>
      </c>
      <c r="E13" s="107">
        <v>8896.3994397400002</v>
      </c>
      <c r="F13" s="107">
        <v>4282.3841373000005</v>
      </c>
      <c r="G13" s="107">
        <v>20937.758766899995</v>
      </c>
      <c r="H13" s="107">
        <v>31456.766643910007</v>
      </c>
      <c r="I13" s="107">
        <v>10501.4535852483</v>
      </c>
      <c r="J13" s="107">
        <v>17651.181287622003</v>
      </c>
      <c r="K13" s="107">
        <v>15043.027374360001</v>
      </c>
      <c r="L13" s="107">
        <v>15402.180265116</v>
      </c>
      <c r="M13" s="107">
        <v>10566.121600123999</v>
      </c>
      <c r="N13" s="107">
        <v>14533.413784119995</v>
      </c>
    </row>
    <row r="14" spans="1:14" ht="13.8" thickBot="1" x14ac:dyDescent="0.3">
      <c r="A14" s="99" t="s">
        <v>209</v>
      </c>
      <c r="B14" s="84">
        <v>185679.49470434996</v>
      </c>
      <c r="C14" s="15">
        <v>25279.655783017999</v>
      </c>
      <c r="D14" s="15">
        <v>8915.2412644920023</v>
      </c>
      <c r="E14" s="15">
        <v>8526.804978088001</v>
      </c>
      <c r="F14" s="15">
        <v>21132.609992180998</v>
      </c>
      <c r="G14" s="15">
        <v>29374.735907372</v>
      </c>
      <c r="H14" s="15">
        <v>13279.643385999998</v>
      </c>
      <c r="I14" s="15">
        <v>20340.126428919</v>
      </c>
      <c r="J14" s="15">
        <v>11516.795065398999</v>
      </c>
      <c r="K14" s="15">
        <v>8358.3970184389982</v>
      </c>
      <c r="L14" s="15">
        <v>23756.056671873004</v>
      </c>
      <c r="M14" s="15">
        <v>6881.6101002780006</v>
      </c>
      <c r="N14" s="15">
        <v>8317.8181082910014</v>
      </c>
    </row>
    <row r="15" spans="1:14" x14ac:dyDescent="0.25">
      <c r="A15" s="72"/>
      <c r="B15" s="1"/>
      <c r="C15" s="1"/>
      <c r="D15" s="1"/>
    </row>
    <row r="16" spans="1:14" ht="13.8" thickBot="1" x14ac:dyDescent="0.3">
      <c r="A16" s="1056" t="s">
        <v>234</v>
      </c>
      <c r="B16" s="1056"/>
      <c r="C16" s="1056"/>
      <c r="D16" s="1056"/>
      <c r="E16" s="1056"/>
      <c r="F16" s="1056"/>
      <c r="G16" s="1056"/>
      <c r="H16" s="1056"/>
      <c r="I16" s="1056"/>
      <c r="J16" s="1056"/>
      <c r="K16" s="1056"/>
      <c r="L16" s="1056"/>
      <c r="M16" s="1056"/>
      <c r="N16" s="1056"/>
    </row>
    <row r="17" spans="1:14" ht="13.8" thickBot="1" x14ac:dyDescent="0.3">
      <c r="A17" s="96"/>
      <c r="B17" s="85" t="s">
        <v>180</v>
      </c>
      <c r="C17" s="10" t="s">
        <v>181</v>
      </c>
      <c r="D17" s="59" t="s">
        <v>182</v>
      </c>
      <c r="E17" s="111" t="s">
        <v>183</v>
      </c>
      <c r="F17" s="111" t="s">
        <v>184</v>
      </c>
      <c r="G17" s="111" t="s">
        <v>185</v>
      </c>
      <c r="H17" s="111" t="s">
        <v>186</v>
      </c>
      <c r="I17" s="111" t="s">
        <v>187</v>
      </c>
      <c r="J17" s="111" t="s">
        <v>188</v>
      </c>
      <c r="K17" s="111" t="s">
        <v>189</v>
      </c>
      <c r="L17" s="111" t="s">
        <v>190</v>
      </c>
      <c r="M17" s="111" t="s">
        <v>191</v>
      </c>
      <c r="N17" s="111" t="s">
        <v>192</v>
      </c>
    </row>
    <row r="18" spans="1:14" ht="13.8" thickBot="1" x14ac:dyDescent="0.3">
      <c r="A18" s="97" t="s">
        <v>180</v>
      </c>
      <c r="B18" s="86">
        <v>1</v>
      </c>
      <c r="C18" s="68">
        <v>5.9025240183911948E-2</v>
      </c>
      <c r="D18" s="68">
        <v>5.9130887959188798E-2</v>
      </c>
      <c r="E18" s="68">
        <v>6.5371210174837949E-2</v>
      </c>
      <c r="F18" s="68">
        <v>9.533459196655257E-2</v>
      </c>
      <c r="G18" s="68">
        <v>9.1776214013470761E-2</v>
      </c>
      <c r="H18" s="68">
        <v>8.7899960199523924E-2</v>
      </c>
      <c r="I18" s="68">
        <v>0.1253601484690072</v>
      </c>
      <c r="J18" s="68">
        <v>0.12317961211712139</v>
      </c>
      <c r="K18" s="68">
        <v>9.6449612950824784E-2</v>
      </c>
      <c r="L18" s="68">
        <v>7.7187995773037213E-2</v>
      </c>
      <c r="M18" s="68">
        <v>6.1093526585335893E-2</v>
      </c>
      <c r="N18" s="68">
        <v>5.8190999607187328E-2</v>
      </c>
    </row>
    <row r="19" spans="1:14" ht="13.8" thickTop="1" x14ac:dyDescent="0.25">
      <c r="A19" s="124" t="s">
        <v>199</v>
      </c>
      <c r="B19" s="122">
        <v>1</v>
      </c>
      <c r="C19" s="52">
        <v>6.1994159413435723E-2</v>
      </c>
      <c r="D19" s="52">
        <v>6.2827902882923795E-2</v>
      </c>
      <c r="E19" s="52">
        <v>6.9419119102461388E-2</v>
      </c>
      <c r="F19" s="52">
        <v>9.6243101863290506E-2</v>
      </c>
      <c r="G19" s="52">
        <v>9.0497559807709446E-2</v>
      </c>
      <c r="H19" s="52">
        <v>8.7614091077104647E-2</v>
      </c>
      <c r="I19" s="52">
        <v>0.11964983591969681</v>
      </c>
      <c r="J19" s="52">
        <v>0.12211193617872276</v>
      </c>
      <c r="K19" s="52">
        <v>9.2279508184995807E-2</v>
      </c>
      <c r="L19" s="52">
        <v>7.3069722016557773E-2</v>
      </c>
      <c r="M19" s="52">
        <v>6.3801604370562343E-2</v>
      </c>
      <c r="N19" s="52">
        <v>6.0491459182538988E-2</v>
      </c>
    </row>
    <row r="20" spans="1:14" x14ac:dyDescent="0.25">
      <c r="A20" s="148" t="s">
        <v>200</v>
      </c>
      <c r="B20" s="123">
        <v>1</v>
      </c>
      <c r="C20" s="109">
        <v>3.084376143026249E-2</v>
      </c>
      <c r="D20" s="109">
        <v>5.424248557175524E-2</v>
      </c>
      <c r="E20" s="109">
        <v>4.8211362104984896E-2</v>
      </c>
      <c r="F20" s="109">
        <v>0.10236220786401352</v>
      </c>
      <c r="G20" s="109">
        <v>5.9815447325164646E-2</v>
      </c>
      <c r="H20" s="109">
        <v>0.11497723325655271</v>
      </c>
      <c r="I20" s="109">
        <v>0.13900037333233833</v>
      </c>
      <c r="J20" s="109">
        <v>0.13769504035477834</v>
      </c>
      <c r="K20" s="109">
        <v>8.3490296430633895E-2</v>
      </c>
      <c r="L20" s="109">
        <v>0.11640663828939433</v>
      </c>
      <c r="M20" s="109">
        <v>3.8646003813803988E-2</v>
      </c>
      <c r="N20" s="109">
        <v>7.430915022631765E-2</v>
      </c>
    </row>
    <row r="21" spans="1:14" x14ac:dyDescent="0.25">
      <c r="A21" s="95" t="s">
        <v>201</v>
      </c>
      <c r="B21" s="87">
        <v>1</v>
      </c>
      <c r="C21" s="62">
        <v>2.5915257953623858E-2</v>
      </c>
      <c r="D21" s="62">
        <v>2.5822591682864368E-2</v>
      </c>
      <c r="E21" s="62">
        <v>4.345270530674987E-2</v>
      </c>
      <c r="F21" s="62">
        <v>0.10963626796943689</v>
      </c>
      <c r="G21" s="62">
        <v>9.1477662012629676E-2</v>
      </c>
      <c r="H21" s="62">
        <v>0.1259461112524429</v>
      </c>
      <c r="I21" s="62">
        <v>0.11723996921093235</v>
      </c>
      <c r="J21" s="62">
        <v>0.12408115206033882</v>
      </c>
      <c r="K21" s="62">
        <v>0.13552666886977677</v>
      </c>
      <c r="L21" s="62">
        <v>0.10535867164868011</v>
      </c>
      <c r="M21" s="62">
        <v>6.9355507767767582E-2</v>
      </c>
      <c r="N21" s="62">
        <v>2.618743426475675E-2</v>
      </c>
    </row>
    <row r="22" spans="1:14" x14ac:dyDescent="0.25">
      <c r="A22" s="125" t="s">
        <v>202</v>
      </c>
      <c r="B22" s="123">
        <v>1</v>
      </c>
      <c r="C22" s="109">
        <v>7.868750828129141E-2</v>
      </c>
      <c r="D22" s="109">
        <v>6.3403271950975268E-2</v>
      </c>
      <c r="E22" s="109">
        <v>4.9300434815747841E-2</v>
      </c>
      <c r="F22" s="109">
        <v>4.9009266984435758E-2</v>
      </c>
      <c r="G22" s="109">
        <v>0.10739979897963452</v>
      </c>
      <c r="H22" s="109">
        <v>7.2820453483339653E-2</v>
      </c>
      <c r="I22" s="109">
        <v>0.10486305140373145</v>
      </c>
      <c r="J22" s="109">
        <v>0.23528396917455754</v>
      </c>
      <c r="K22" s="109">
        <v>0.12099088058336029</v>
      </c>
      <c r="L22" s="109">
        <v>6.1282960827216716E-2</v>
      </c>
      <c r="M22" s="109">
        <v>4.2707168550044486E-2</v>
      </c>
      <c r="N22" s="109">
        <v>1.4251234965665117E-2</v>
      </c>
    </row>
    <row r="23" spans="1:14" x14ac:dyDescent="0.25">
      <c r="A23" s="95" t="s">
        <v>203</v>
      </c>
      <c r="B23" s="87">
        <v>1</v>
      </c>
      <c r="C23" s="62">
        <v>4.8630604058490651E-2</v>
      </c>
      <c r="D23" s="62">
        <v>7.0663053351707125E-2</v>
      </c>
      <c r="E23" s="62">
        <v>7.3308312288396113E-2</v>
      </c>
      <c r="F23" s="62">
        <v>5.9869943352931304E-2</v>
      </c>
      <c r="G23" s="62">
        <v>3.0454611125793935E-3</v>
      </c>
      <c r="H23" s="62">
        <v>1.8194823311859004E-3</v>
      </c>
      <c r="I23" s="62">
        <v>0.16405293264676082</v>
      </c>
      <c r="J23" s="62">
        <v>0.15157512140471466</v>
      </c>
      <c r="K23" s="62">
        <v>5.9367052930639416E-2</v>
      </c>
      <c r="L23" s="62">
        <v>9.9779342042963723E-2</v>
      </c>
      <c r="M23" s="62">
        <v>0.11834452834145812</v>
      </c>
      <c r="N23" s="62">
        <v>0.14954416613817267</v>
      </c>
    </row>
    <row r="24" spans="1:14" x14ac:dyDescent="0.25">
      <c r="A24" s="125" t="s">
        <v>204</v>
      </c>
      <c r="B24" s="123">
        <v>1</v>
      </c>
      <c r="C24" s="109">
        <v>7.2951090224164419E-2</v>
      </c>
      <c r="D24" s="109">
        <v>2.571244865466123E-2</v>
      </c>
      <c r="E24" s="109">
        <v>3.050558664613803E-2</v>
      </c>
      <c r="F24" s="109">
        <v>0.14603622311214734</v>
      </c>
      <c r="G24" s="109">
        <v>0.12885402810508126</v>
      </c>
      <c r="H24" s="109">
        <v>7.9763802437026826E-2</v>
      </c>
      <c r="I24" s="109">
        <v>0.25488674616898194</v>
      </c>
      <c r="J24" s="109">
        <v>9.3629838347744507E-2</v>
      </c>
      <c r="K24" s="109">
        <v>9.9992615047174119E-2</v>
      </c>
      <c r="L24" s="109">
        <v>3.3665130115045974E-2</v>
      </c>
      <c r="M24" s="109">
        <v>2.6850690060719721E-2</v>
      </c>
      <c r="N24" s="109">
        <v>7.1518010811145128E-3</v>
      </c>
    </row>
    <row r="25" spans="1:14" x14ac:dyDescent="0.25">
      <c r="A25" s="95" t="s">
        <v>205</v>
      </c>
      <c r="B25" s="87">
        <v>1</v>
      </c>
      <c r="C25" s="62">
        <v>2.4053454675289403E-2</v>
      </c>
      <c r="D25" s="62">
        <v>1.410513178682519E-2</v>
      </c>
      <c r="E25" s="62">
        <v>2.8477011987935636E-2</v>
      </c>
      <c r="F25" s="62">
        <v>9.4755536834654347E-2</v>
      </c>
      <c r="G25" s="62">
        <v>9.98882786435491E-2</v>
      </c>
      <c r="H25" s="62">
        <v>6.3060706247176024E-2</v>
      </c>
      <c r="I25" s="62">
        <v>0.19080282362916959</v>
      </c>
      <c r="J25" s="62">
        <v>0.17068165699635682</v>
      </c>
      <c r="K25" s="62">
        <v>0.18581722232052306</v>
      </c>
      <c r="L25" s="62">
        <v>9.4039329907945307E-2</v>
      </c>
      <c r="M25" s="62">
        <v>2.0799818752510066E-2</v>
      </c>
      <c r="N25" s="62">
        <v>1.3519028218065552E-2</v>
      </c>
    </row>
    <row r="26" spans="1:14" x14ac:dyDescent="0.25">
      <c r="A26" s="125" t="s">
        <v>206</v>
      </c>
      <c r="B26" s="123">
        <v>1</v>
      </c>
      <c r="C26" s="109">
        <v>3.0322762847274184E-2</v>
      </c>
      <c r="D26" s="109">
        <v>4.5213866504065989E-2</v>
      </c>
      <c r="E26" s="109">
        <v>4.8029089003713124E-2</v>
      </c>
      <c r="F26" s="109">
        <v>9.1258617887763238E-2</v>
      </c>
      <c r="G26" s="109">
        <v>9.3638713879340876E-2</v>
      </c>
      <c r="H26" s="109">
        <v>6.5650871658811991E-2</v>
      </c>
      <c r="I26" s="109">
        <v>0.17940730442145078</v>
      </c>
      <c r="J26" s="109">
        <v>0.14215974093045652</v>
      </c>
      <c r="K26" s="109">
        <v>0.1307173128543456</v>
      </c>
      <c r="L26" s="109">
        <v>8.7387185637339909E-2</v>
      </c>
      <c r="M26" s="109">
        <v>4.5385788021674069E-2</v>
      </c>
      <c r="N26" s="109">
        <v>4.0828746353763622E-2</v>
      </c>
    </row>
    <row r="27" spans="1:14" x14ac:dyDescent="0.25">
      <c r="A27" s="95" t="s">
        <v>207</v>
      </c>
      <c r="B27" s="87">
        <v>1</v>
      </c>
      <c r="C27" s="62">
        <v>3.35979764028436E-2</v>
      </c>
      <c r="D27" s="62">
        <v>7.1332063453855538E-2</v>
      </c>
      <c r="E27" s="62">
        <v>9.0836537675657039E-2</v>
      </c>
      <c r="F27" s="62">
        <v>8.0298218105963659E-2</v>
      </c>
      <c r="G27" s="62">
        <v>0.11276659812423426</v>
      </c>
      <c r="H27" s="62">
        <v>7.3186813929828273E-2</v>
      </c>
      <c r="I27" s="62">
        <v>0.14479527096326181</v>
      </c>
      <c r="J27" s="62">
        <v>4.9749454784523868E-2</v>
      </c>
      <c r="K27" s="62">
        <v>0.19366046671359097</v>
      </c>
      <c r="L27" s="62">
        <v>8.5434486943800625E-2</v>
      </c>
      <c r="M27" s="62">
        <v>2.686859834313976E-2</v>
      </c>
      <c r="N27" s="62">
        <v>3.7473514559300425E-2</v>
      </c>
    </row>
    <row r="28" spans="1:14" x14ac:dyDescent="0.25">
      <c r="A28" s="125" t="s">
        <v>208</v>
      </c>
      <c r="B28" s="123">
        <v>1</v>
      </c>
      <c r="C28" s="109">
        <v>3.2940607095146776E-2</v>
      </c>
      <c r="D28" s="109">
        <v>4.9091910921374951E-2</v>
      </c>
      <c r="E28" s="109">
        <v>5.4710040952244229E-2</v>
      </c>
      <c r="F28" s="109">
        <v>2.6335307121930586E-2</v>
      </c>
      <c r="G28" s="109">
        <v>0.12876058987059005</v>
      </c>
      <c r="H28" s="109">
        <v>0.19344915917622102</v>
      </c>
      <c r="I28" s="109">
        <v>6.4580615967016142E-2</v>
      </c>
      <c r="J28" s="109">
        <v>0.10854917853480615</v>
      </c>
      <c r="K28" s="109">
        <v>9.2509857417218122E-2</v>
      </c>
      <c r="L28" s="109">
        <v>9.4718534027848356E-2</v>
      </c>
      <c r="M28" s="109">
        <v>6.4978303791861966E-2</v>
      </c>
      <c r="N28" s="109">
        <v>8.9375895123741597E-2</v>
      </c>
    </row>
    <row r="29" spans="1:14" ht="13.8" thickBot="1" x14ac:dyDescent="0.3">
      <c r="A29" s="99" t="s">
        <v>209</v>
      </c>
      <c r="B29" s="126">
        <v>1</v>
      </c>
      <c r="C29" s="127">
        <v>0.13614672865880956</v>
      </c>
      <c r="D29" s="127">
        <v>4.801414005723887E-2</v>
      </c>
      <c r="E29" s="127">
        <v>4.5922168151442309E-2</v>
      </c>
      <c r="F29" s="127">
        <v>0.11381229804523978</v>
      </c>
      <c r="G29" s="127">
        <v>0.15820129171583658</v>
      </c>
      <c r="H29" s="127">
        <v>7.1519170208560953E-2</v>
      </c>
      <c r="I29" s="127">
        <v>0.10954427930400054</v>
      </c>
      <c r="J29" s="127">
        <v>6.202513144349478E-2</v>
      </c>
      <c r="K29" s="127">
        <v>4.501518615045641E-2</v>
      </c>
      <c r="L29" s="127">
        <v>0.12794119625163147</v>
      </c>
      <c r="M29" s="127">
        <v>3.7061766627679127E-2</v>
      </c>
      <c r="N29" s="127">
        <v>4.4796643385609868E-2</v>
      </c>
    </row>
    <row r="30" spans="1:14" x14ac:dyDescent="0.25">
      <c r="A30" s="72"/>
    </row>
    <row r="31" spans="1:14" ht="13.8" thickBot="1" x14ac:dyDescent="0.3">
      <c r="A31" s="1056" t="s">
        <v>235</v>
      </c>
      <c r="B31" s="1056"/>
      <c r="C31" s="1056"/>
      <c r="D31" s="1056"/>
      <c r="E31" s="1056"/>
      <c r="F31" s="1056"/>
      <c r="G31" s="1056"/>
      <c r="H31" s="1056"/>
      <c r="I31" s="1056"/>
      <c r="J31" s="1056"/>
      <c r="K31" s="1056"/>
      <c r="L31" s="1056"/>
      <c r="M31" s="1056"/>
      <c r="N31" s="1056"/>
    </row>
    <row r="32" spans="1:14" ht="13.8" thickBot="1" x14ac:dyDescent="0.3">
      <c r="A32" s="96"/>
      <c r="B32" s="85" t="s">
        <v>180</v>
      </c>
      <c r="C32" s="10" t="s">
        <v>181</v>
      </c>
      <c r="D32" s="59" t="s">
        <v>182</v>
      </c>
      <c r="E32" s="111" t="s">
        <v>183</v>
      </c>
      <c r="F32" s="111" t="s">
        <v>184</v>
      </c>
      <c r="G32" s="111" t="s">
        <v>185</v>
      </c>
      <c r="H32" s="111" t="s">
        <v>186</v>
      </c>
      <c r="I32" s="111" t="s">
        <v>187</v>
      </c>
      <c r="J32" s="111" t="s">
        <v>188</v>
      </c>
      <c r="K32" s="111" t="s">
        <v>189</v>
      </c>
      <c r="L32" s="111" t="s">
        <v>190</v>
      </c>
      <c r="M32" s="111" t="s">
        <v>191</v>
      </c>
      <c r="N32" s="111" t="s">
        <v>192</v>
      </c>
    </row>
    <row r="33" spans="1:14" ht="13.8" thickBot="1" x14ac:dyDescent="0.3">
      <c r="A33" s="97" t="s">
        <v>180</v>
      </c>
      <c r="B33" s="86">
        <v>1</v>
      </c>
      <c r="C33" s="68">
        <v>1</v>
      </c>
      <c r="D33" s="68">
        <v>1</v>
      </c>
      <c r="E33" s="68">
        <v>1</v>
      </c>
      <c r="F33" s="68">
        <v>1</v>
      </c>
      <c r="G33" s="68">
        <v>1</v>
      </c>
      <c r="H33" s="68">
        <v>1</v>
      </c>
      <c r="I33" s="68">
        <v>1</v>
      </c>
      <c r="J33" s="68">
        <v>1</v>
      </c>
      <c r="K33" s="68">
        <v>1</v>
      </c>
      <c r="L33" s="68">
        <v>1</v>
      </c>
      <c r="M33" s="68">
        <v>1</v>
      </c>
      <c r="N33" s="68">
        <v>1</v>
      </c>
    </row>
    <row r="34" spans="1:14" ht="13.8" thickTop="1" x14ac:dyDescent="0.25">
      <c r="A34" s="124" t="s">
        <v>199</v>
      </c>
      <c r="B34" s="122">
        <v>0.80504540063889118</v>
      </c>
      <c r="C34" s="52">
        <v>0.84553849754369514</v>
      </c>
      <c r="D34" s="52">
        <v>0.85537890590436882</v>
      </c>
      <c r="E34" s="52">
        <v>0.85489533389961392</v>
      </c>
      <c r="F34" s="52">
        <v>0.81271724040572402</v>
      </c>
      <c r="G34" s="52">
        <v>0.79382926257500641</v>
      </c>
      <c r="H34" s="52">
        <v>0.80242722400188315</v>
      </c>
      <c r="I34" s="52">
        <v>0.76837456935657655</v>
      </c>
      <c r="J34" s="52">
        <v>0.79806756080965557</v>
      </c>
      <c r="K34" s="52">
        <v>0.7702383800692536</v>
      </c>
      <c r="L34" s="52">
        <v>0.76209316029345986</v>
      </c>
      <c r="M34" s="52">
        <v>0.84073045087942178</v>
      </c>
      <c r="N34" s="52">
        <v>0.83687118835510366</v>
      </c>
    </row>
    <row r="35" spans="1:14" x14ac:dyDescent="0.25">
      <c r="A35" s="148" t="s">
        <v>200</v>
      </c>
      <c r="B35" s="123">
        <v>2.2606775365513469E-2</v>
      </c>
      <c r="C35" s="109">
        <v>1.1813217259410393E-2</v>
      </c>
      <c r="D35" s="109">
        <v>2.0737853411471056E-2</v>
      </c>
      <c r="E35" s="109">
        <v>1.6672529547148221E-2</v>
      </c>
      <c r="F35" s="109">
        <v>2.4273240083847295E-2</v>
      </c>
      <c r="G35" s="109">
        <v>1.4734039703023945E-2</v>
      </c>
      <c r="H35" s="109">
        <v>2.9570712870393423E-2</v>
      </c>
      <c r="I35" s="109">
        <v>2.5066580201311466E-2</v>
      </c>
      <c r="J35" s="109">
        <v>2.5270747266893816E-2</v>
      </c>
      <c r="K35" s="109">
        <v>1.956924780579258E-2</v>
      </c>
      <c r="L35" s="109">
        <v>3.4093108604617534E-2</v>
      </c>
      <c r="M35" s="109">
        <v>1.4300394425145954E-2</v>
      </c>
      <c r="N35" s="109">
        <v>2.8868558335627383E-2</v>
      </c>
    </row>
    <row r="36" spans="1:14" x14ac:dyDescent="0.25">
      <c r="A36" s="95" t="s">
        <v>201</v>
      </c>
      <c r="B36" s="87">
        <v>2.9250090169262697E-2</v>
      </c>
      <c r="C36" s="62">
        <v>1.2842364207944532E-2</v>
      </c>
      <c r="D36" s="62">
        <v>1.2773580123625759E-2</v>
      </c>
      <c r="E36" s="62">
        <v>1.9442741612423944E-2</v>
      </c>
      <c r="F36" s="62">
        <v>3.3638059992458808E-2</v>
      </c>
      <c r="G36" s="62">
        <v>2.9154938358538256E-2</v>
      </c>
      <c r="H36" s="62">
        <v>4.191054355701402E-2</v>
      </c>
      <c r="I36" s="62">
        <v>2.735542126219781E-2</v>
      </c>
      <c r="J36" s="62">
        <v>2.9464168815696721E-2</v>
      </c>
      <c r="K36" s="62">
        <v>4.1100914389380953E-2</v>
      </c>
      <c r="L36" s="62">
        <v>3.9925258001246494E-2</v>
      </c>
      <c r="M36" s="62">
        <v>3.3205725210649947E-2</v>
      </c>
      <c r="N36" s="62">
        <v>1.316328674050077E-2</v>
      </c>
    </row>
    <row r="37" spans="1:14" x14ac:dyDescent="0.25">
      <c r="A37" s="125" t="s">
        <v>202</v>
      </c>
      <c r="B37" s="123">
        <v>9.0995667369377781E-3</v>
      </c>
      <c r="C37" s="109">
        <v>1.2130780505728732E-2</v>
      </c>
      <c r="D37" s="109">
        <v>9.7570377237749407E-3</v>
      </c>
      <c r="E37" s="109">
        <v>6.8625407968754991E-3</v>
      </c>
      <c r="F37" s="109">
        <v>4.6778728104247547E-3</v>
      </c>
      <c r="G37" s="109">
        <v>1.0648637545730977E-2</v>
      </c>
      <c r="H37" s="109">
        <v>7.5385082630482362E-3</v>
      </c>
      <c r="I37" s="109">
        <v>7.6117358358354223E-3</v>
      </c>
      <c r="J37" s="109">
        <v>1.7380978417108613E-2</v>
      </c>
      <c r="K37" s="109">
        <v>1.1414919757018489E-2</v>
      </c>
      <c r="L37" s="109">
        <v>7.2245481476693038E-3</v>
      </c>
      <c r="M37" s="109">
        <v>6.3610132216538069E-3</v>
      </c>
      <c r="N37" s="109">
        <v>2.2285244200863281E-3</v>
      </c>
    </row>
    <row r="38" spans="1:14" x14ac:dyDescent="0.25">
      <c r="A38" s="95" t="s">
        <v>203</v>
      </c>
      <c r="B38" s="87">
        <v>1.3720909599900098E-2</v>
      </c>
      <c r="C38" s="62">
        <v>1.1304589697492732E-2</v>
      </c>
      <c r="D38" s="62">
        <v>1.639686804231431E-2</v>
      </c>
      <c r="E38" s="62">
        <v>1.5386845725207227E-2</v>
      </c>
      <c r="F38" s="62">
        <v>8.6167052646002502E-3</v>
      </c>
      <c r="G38" s="62">
        <v>4.5530856840073699E-4</v>
      </c>
      <c r="H38" s="62">
        <v>2.8401551636825928E-4</v>
      </c>
      <c r="I38" s="62">
        <v>1.795590932154335E-2</v>
      </c>
      <c r="J38" s="62">
        <v>1.6883869843740941E-2</v>
      </c>
      <c r="K38" s="62">
        <v>8.4455493552794171E-3</v>
      </c>
      <c r="L38" s="62">
        <v>1.7736738963071357E-2</v>
      </c>
      <c r="M38" s="62">
        <v>2.6578831928254026E-2</v>
      </c>
      <c r="N38" s="62">
        <v>3.526115720000237E-2</v>
      </c>
    </row>
    <row r="39" spans="1:14" x14ac:dyDescent="0.25">
      <c r="A39" s="125" t="s">
        <v>204</v>
      </c>
      <c r="B39" s="123">
        <v>1.4479824279955507E-2</v>
      </c>
      <c r="C39" s="109">
        <v>1.7896055385556796E-2</v>
      </c>
      <c r="D39" s="109">
        <v>6.296400260111714E-3</v>
      </c>
      <c r="E39" s="109">
        <v>6.7570346795118186E-3</v>
      </c>
      <c r="F39" s="109">
        <v>2.2180604181052718E-2</v>
      </c>
      <c r="G39" s="109">
        <v>2.0329708571898249E-2</v>
      </c>
      <c r="H39" s="109">
        <v>1.313954910295273E-2</v>
      </c>
      <c r="I39" s="109">
        <v>2.9440897612919924E-2</v>
      </c>
      <c r="J39" s="109">
        <v>1.1006233769813424E-2</v>
      </c>
      <c r="K39" s="109">
        <v>1.501172945001367E-2</v>
      </c>
      <c r="L39" s="109">
        <v>6.3152976514773305E-3</v>
      </c>
      <c r="M39" s="109">
        <v>6.3639029469300659E-3</v>
      </c>
      <c r="N39" s="109">
        <v>1.7796020628410617E-3</v>
      </c>
    </row>
    <row r="40" spans="1:14" x14ac:dyDescent="0.25">
      <c r="A40" s="95" t="s">
        <v>205</v>
      </c>
      <c r="B40" s="87">
        <v>1.551124587976156E-2</v>
      </c>
      <c r="C40" s="62">
        <v>6.3210085814747246E-3</v>
      </c>
      <c r="D40" s="62">
        <v>3.7000656486486411E-3</v>
      </c>
      <c r="E40" s="62">
        <v>6.7570102141968208E-3</v>
      </c>
      <c r="F40" s="62">
        <v>1.5417031740449332E-2</v>
      </c>
      <c r="G40" s="62">
        <v>1.688227900007739E-2</v>
      </c>
      <c r="H40" s="62">
        <v>1.1127992751430857E-2</v>
      </c>
      <c r="I40" s="62">
        <v>2.360869501200797E-2</v>
      </c>
      <c r="J40" s="62">
        <v>2.1492884279570055E-2</v>
      </c>
      <c r="K40" s="62">
        <v>2.9883547853919133E-2</v>
      </c>
      <c r="L40" s="62">
        <v>1.8897590926692857E-2</v>
      </c>
      <c r="M40" s="62">
        <v>5.2809376206823721E-3</v>
      </c>
      <c r="N40" s="62">
        <v>3.6035980162119324E-3</v>
      </c>
    </row>
    <row r="41" spans="1:14" x14ac:dyDescent="0.25">
      <c r="A41" s="125" t="s">
        <v>206</v>
      </c>
      <c r="B41" s="123">
        <v>4.5317494027843665E-2</v>
      </c>
      <c r="C41" s="109">
        <v>2.3280745998787301E-2</v>
      </c>
      <c r="D41" s="109">
        <v>3.465158728358525E-2</v>
      </c>
      <c r="E41" s="109">
        <v>3.3295359658590512E-2</v>
      </c>
      <c r="F41" s="109">
        <v>4.3379971380891058E-2</v>
      </c>
      <c r="G41" s="109">
        <v>4.6237163982152739E-2</v>
      </c>
      <c r="H41" s="109">
        <v>3.3846806956086162E-2</v>
      </c>
      <c r="I41" s="109">
        <v>6.4855454831251089E-2</v>
      </c>
      <c r="J41" s="109">
        <v>5.2300239462438711E-2</v>
      </c>
      <c r="K41" s="109">
        <v>6.1418401415802897E-2</v>
      </c>
      <c r="L41" s="109">
        <v>5.1305494119508618E-2</v>
      </c>
      <c r="M41" s="109">
        <v>3.3665926532302583E-2</v>
      </c>
      <c r="N41" s="109">
        <v>3.1796265428348069E-2</v>
      </c>
    </row>
    <row r="42" spans="1:14" x14ac:dyDescent="0.25">
      <c r="A42" s="95" t="s">
        <v>207</v>
      </c>
      <c r="B42" s="87">
        <v>8.83942819237119E-3</v>
      </c>
      <c r="C42" s="62">
        <v>5.031523783665435E-3</v>
      </c>
      <c r="D42" s="62">
        <v>1.0663371961354719E-2</v>
      </c>
      <c r="E42" s="62">
        <v>1.2282823736627896E-2</v>
      </c>
      <c r="F42" s="62">
        <v>7.4452548469715009E-3</v>
      </c>
      <c r="G42" s="62">
        <v>1.0861117527367613E-2</v>
      </c>
      <c r="H42" s="62">
        <v>7.3598393547924766E-3</v>
      </c>
      <c r="I42" s="62">
        <v>1.020984272837802E-2</v>
      </c>
      <c r="J42" s="62">
        <v>3.5700447957190142E-3</v>
      </c>
      <c r="K42" s="62">
        <v>1.7748622693682249E-2</v>
      </c>
      <c r="L42" s="62">
        <v>9.7838012883811401E-3</v>
      </c>
      <c r="M42" s="62">
        <v>3.887532099691469E-3</v>
      </c>
      <c r="N42" s="62">
        <v>5.6923655427599754E-3</v>
      </c>
    </row>
    <row r="43" spans="1:14" x14ac:dyDescent="0.25">
      <c r="A43" s="125" t="s">
        <v>208</v>
      </c>
      <c r="B43" s="123">
        <v>1.6868093285353259E-2</v>
      </c>
      <c r="C43" s="109">
        <v>9.4136886461760327E-3</v>
      </c>
      <c r="D43" s="109">
        <v>1.4004304037333883E-2</v>
      </c>
      <c r="E43" s="109">
        <v>1.4117133092071297E-2</v>
      </c>
      <c r="F43" s="109">
        <v>4.6596561444035628E-3</v>
      </c>
      <c r="G43" s="109">
        <v>2.3665670509086707E-2</v>
      </c>
      <c r="H43" s="109">
        <v>3.7123093748287282E-2</v>
      </c>
      <c r="I43" s="109">
        <v>8.6897779546465919E-3</v>
      </c>
      <c r="J43" s="109">
        <v>1.4864616295695196E-2</v>
      </c>
      <c r="K43" s="109">
        <v>1.6179068603665352E-2</v>
      </c>
      <c r="L43" s="109">
        <v>2.0699087362386962E-2</v>
      </c>
      <c r="M43" s="109">
        <v>1.7940691119772995E-2</v>
      </c>
      <c r="N43" s="109">
        <v>2.5907802694336513E-2</v>
      </c>
    </row>
    <row r="44" spans="1:14" ht="13.8" thickBot="1" x14ac:dyDescent="0.3">
      <c r="A44" s="99" t="s">
        <v>209</v>
      </c>
      <c r="B44" s="126">
        <v>1.9261171824209451E-2</v>
      </c>
      <c r="C44" s="127">
        <v>4.442752839006836E-2</v>
      </c>
      <c r="D44" s="127">
        <v>1.5640025603410927E-2</v>
      </c>
      <c r="E44" s="127">
        <v>1.3530647037732645E-2</v>
      </c>
      <c r="F44" s="127">
        <v>2.2994363149176775E-2</v>
      </c>
      <c r="G44" s="127">
        <v>3.320187365871681E-2</v>
      </c>
      <c r="H44" s="127">
        <v>1.567171387774343E-2</v>
      </c>
      <c r="I44" s="127">
        <v>1.6831115883331849E-2</v>
      </c>
      <c r="J44" s="127">
        <v>9.6986562436680614E-3</v>
      </c>
      <c r="K44" s="127">
        <v>8.9896186061916173E-3</v>
      </c>
      <c r="L44" s="127">
        <v>3.1925914641488688E-2</v>
      </c>
      <c r="M44" s="127">
        <v>1.1684594015494654E-2</v>
      </c>
      <c r="N44" s="127">
        <v>1.4827651204182035E-2</v>
      </c>
    </row>
    <row r="45" spans="1:14" x14ac:dyDescent="0.25">
      <c r="A45" s="72"/>
    </row>
    <row r="46" spans="1:14" ht="27" customHeight="1" thickBot="1" x14ac:dyDescent="0.3">
      <c r="A46" s="1055" t="s">
        <v>236</v>
      </c>
      <c r="B46" s="1056"/>
      <c r="C46" s="1056"/>
      <c r="D46" s="1056"/>
      <c r="E46" s="1056"/>
      <c r="F46" s="1056"/>
      <c r="G46" s="1056"/>
      <c r="H46" s="1056"/>
      <c r="I46" s="1056"/>
      <c r="J46" s="1056"/>
      <c r="K46" s="1056"/>
      <c r="L46" s="1056"/>
      <c r="M46" s="1056"/>
      <c r="N46" s="1056"/>
    </row>
    <row r="47" spans="1:14" ht="13.5" customHeight="1" thickBot="1" x14ac:dyDescent="0.3">
      <c r="A47" s="355"/>
      <c r="B47" s="1057" t="s">
        <v>898</v>
      </c>
      <c r="C47" s="1058"/>
      <c r="D47" s="1058"/>
      <c r="E47" s="1058"/>
      <c r="F47" s="1058"/>
      <c r="G47" s="1058"/>
      <c r="H47" s="1058"/>
      <c r="I47" s="1058"/>
      <c r="J47" s="1058"/>
      <c r="K47" s="1058"/>
      <c r="L47" s="1058"/>
      <c r="M47" s="1058"/>
      <c r="N47" s="1058"/>
    </row>
    <row r="48" spans="1:14" ht="13.8" thickBot="1" x14ac:dyDescent="0.3">
      <c r="A48" s="149"/>
      <c r="B48" s="79" t="s">
        <v>180</v>
      </c>
      <c r="C48" s="140" t="s">
        <v>181</v>
      </c>
      <c r="D48" s="134" t="s">
        <v>182</v>
      </c>
      <c r="E48" s="134" t="s">
        <v>183</v>
      </c>
      <c r="F48" s="134" t="s">
        <v>184</v>
      </c>
      <c r="G48" s="134" t="s">
        <v>185</v>
      </c>
      <c r="H48" s="134" t="s">
        <v>186</v>
      </c>
      <c r="I48" s="134" t="s">
        <v>187</v>
      </c>
      <c r="J48" s="134" t="s">
        <v>188</v>
      </c>
      <c r="K48" s="134" t="s">
        <v>189</v>
      </c>
      <c r="L48" s="134" t="s">
        <v>190</v>
      </c>
      <c r="M48" s="134" t="s">
        <v>191</v>
      </c>
      <c r="N48" s="80" t="s">
        <v>192</v>
      </c>
    </row>
    <row r="49" spans="1:14" ht="13.8" thickBot="1" x14ac:dyDescent="0.3">
      <c r="A49" s="150" t="s">
        <v>180</v>
      </c>
      <c r="B49" s="88">
        <v>3.3166005704057033E-2</v>
      </c>
      <c r="C49" s="141">
        <v>-0.12822038430368687</v>
      </c>
      <c r="D49" s="135">
        <v>-1.726993389251108E-2</v>
      </c>
      <c r="E49" s="135">
        <v>-0.16624181726574849</v>
      </c>
      <c r="F49" s="135">
        <v>0.25076660219101976</v>
      </c>
      <c r="G49" s="135">
        <v>8.1939433054308619E-2</v>
      </c>
      <c r="H49" s="135">
        <v>4.654715868108128E-2</v>
      </c>
      <c r="I49" s="135">
        <v>0.11995507211853673</v>
      </c>
      <c r="J49" s="135">
        <v>9.1156816682510522E-2</v>
      </c>
      <c r="K49" s="135">
        <v>0.13281654897754924</v>
      </c>
      <c r="L49" s="135">
        <v>8.3859896952276136E-2</v>
      </c>
      <c r="M49" s="135">
        <v>-2.0087602769560342E-2</v>
      </c>
      <c r="N49" s="90">
        <v>-0.20345403253002325</v>
      </c>
    </row>
    <row r="50" spans="1:14" ht="13.8" thickTop="1" x14ac:dyDescent="0.25">
      <c r="A50" s="151" t="s">
        <v>199</v>
      </c>
      <c r="B50" s="114">
        <v>2.0705026473698762E-2</v>
      </c>
      <c r="C50" s="142">
        <v>-0.16153846871728839</v>
      </c>
      <c r="D50" s="136">
        <v>-7.8345926495887452E-3</v>
      </c>
      <c r="E50" s="136">
        <v>-0.19635981041315276</v>
      </c>
      <c r="F50" s="136">
        <v>0.18068250475583492</v>
      </c>
      <c r="G50" s="136">
        <v>6.7538836008867342E-2</v>
      </c>
      <c r="H50" s="136">
        <v>3.2965810248457572E-2</v>
      </c>
      <c r="I50" s="136">
        <v>8.4315026699833595E-2</v>
      </c>
      <c r="J50" s="136">
        <v>9.530641997279532E-2</v>
      </c>
      <c r="K50" s="136">
        <v>0.17566223421068372</v>
      </c>
      <c r="L50" s="136">
        <v>0.13207077215311869</v>
      </c>
      <c r="M50" s="136">
        <v>-4.4387698168746326E-4</v>
      </c>
      <c r="N50" s="119">
        <v>-0.20685632612530414</v>
      </c>
    </row>
    <row r="51" spans="1:14" x14ac:dyDescent="0.25">
      <c r="A51" s="163" t="s">
        <v>200</v>
      </c>
      <c r="B51" s="103">
        <v>1.9390640046983654E-2</v>
      </c>
      <c r="C51" s="143">
        <v>-0.14544016670497906</v>
      </c>
      <c r="D51" s="137">
        <v>0.29435245106517249</v>
      </c>
      <c r="E51" s="137">
        <v>0.29262084740596572</v>
      </c>
      <c r="F51" s="137">
        <v>0.24383144875254859</v>
      </c>
      <c r="G51" s="137">
        <v>-0.66928923269110174</v>
      </c>
      <c r="H51" s="137">
        <v>0.24802846361408859</v>
      </c>
      <c r="I51" s="137">
        <v>0.3649075229103862</v>
      </c>
      <c r="J51" s="137">
        <v>-3.2231373768707328E-2</v>
      </c>
      <c r="K51" s="137">
        <v>-6.1924039281618937E-3</v>
      </c>
      <c r="L51" s="137">
        <v>0.45726091927277834</v>
      </c>
      <c r="M51" s="137">
        <v>-0.15946114935244771</v>
      </c>
      <c r="N51" s="105">
        <v>0.31753697543799131</v>
      </c>
    </row>
    <row r="52" spans="1:14" x14ac:dyDescent="0.25">
      <c r="A52" s="153" t="s">
        <v>201</v>
      </c>
      <c r="B52" s="102">
        <v>0.27642259144418579</v>
      </c>
      <c r="C52" s="144">
        <v>0.36162248516669271</v>
      </c>
      <c r="D52" s="138">
        <v>-0.59717725335972716</v>
      </c>
      <c r="E52" s="138">
        <v>0.57418286680097341</v>
      </c>
      <c r="F52" s="138">
        <v>1.7997652171895995</v>
      </c>
      <c r="G52" s="138">
        <v>0.73016700135676671</v>
      </c>
      <c r="H52" s="138">
        <v>0.74692291189307758</v>
      </c>
      <c r="I52" s="138">
        <v>-0.2566306766996429</v>
      </c>
      <c r="J52" s="138">
        <v>0.19909487322218244</v>
      </c>
      <c r="K52" s="138">
        <v>0.59293065010651036</v>
      </c>
      <c r="L52" s="138">
        <v>0.46857878290600419</v>
      </c>
      <c r="M52" s="138">
        <v>0.39844338246265809</v>
      </c>
      <c r="N52" s="92">
        <v>-0.36069249039716322</v>
      </c>
    </row>
    <row r="53" spans="1:14" x14ac:dyDescent="0.25">
      <c r="A53" s="152" t="s">
        <v>202</v>
      </c>
      <c r="B53" s="103">
        <v>-0.38346653904874972</v>
      </c>
      <c r="C53" s="143">
        <v>0.43508083043915957</v>
      </c>
      <c r="D53" s="137">
        <v>-4.7804600867158098E-2</v>
      </c>
      <c r="E53" s="137">
        <v>0.57349952577925301</v>
      </c>
      <c r="F53" s="137">
        <v>0.23376315440826501</v>
      </c>
      <c r="G53" s="137">
        <v>-0.56474615816951323</v>
      </c>
      <c r="H53" s="137">
        <v>-0.49941987171690083</v>
      </c>
      <c r="I53" s="137">
        <v>-0.58330356241402326</v>
      </c>
      <c r="J53" s="137">
        <v>-8.8617909859564414E-2</v>
      </c>
      <c r="K53" s="137">
        <v>-0.49896516588682338</v>
      </c>
      <c r="L53" s="137">
        <v>-0.64774993360167643</v>
      </c>
      <c r="M53" s="137">
        <v>0.47535715092671715</v>
      </c>
      <c r="N53" s="105">
        <v>-0.82841220569015184</v>
      </c>
    </row>
    <row r="54" spans="1:14" x14ac:dyDescent="0.25">
      <c r="A54" s="153" t="s">
        <v>203</v>
      </c>
      <c r="B54" s="102">
        <v>0.23769654245946215</v>
      </c>
      <c r="C54" s="144">
        <v>0.20151921051010824</v>
      </c>
      <c r="D54" s="138">
        <v>5.3419975675906617E-2</v>
      </c>
      <c r="E54" s="138">
        <v>-0.14916164641159801</v>
      </c>
      <c r="F54" s="138">
        <v>1.1525359087585154</v>
      </c>
      <c r="G54" s="138">
        <v>-0.59466682432830598</v>
      </c>
      <c r="H54" s="138">
        <v>-0.98240686711838598</v>
      </c>
      <c r="I54" s="138">
        <v>1.0702022355250267</v>
      </c>
      <c r="J54" s="138">
        <v>3.2302834023194613</v>
      </c>
      <c r="K54" s="138">
        <v>-0.1387813067559196</v>
      </c>
      <c r="L54" s="138">
        <v>-4.3940351045150816E-2</v>
      </c>
      <c r="M54" s="138">
        <v>-3.0982365687989288E-2</v>
      </c>
      <c r="N54" s="92">
        <v>1.3010996314431402</v>
      </c>
    </row>
    <row r="55" spans="1:14" x14ac:dyDescent="0.25">
      <c r="A55" s="152" t="s">
        <v>204</v>
      </c>
      <c r="B55" s="103">
        <v>0.1589228407131198</v>
      </c>
      <c r="C55" s="143">
        <v>3.4725440292988328</v>
      </c>
      <c r="D55" s="137">
        <v>0.55763231252339729</v>
      </c>
      <c r="E55" s="137">
        <v>4.0508760371951631</v>
      </c>
      <c r="F55" s="137">
        <v>1.1800065415347278</v>
      </c>
      <c r="G55" s="137">
        <v>0.8759792518623235</v>
      </c>
      <c r="H55" s="137">
        <v>0.78948112012520988</v>
      </c>
      <c r="I55" s="137">
        <v>2.1528361806775567</v>
      </c>
      <c r="J55" s="137">
        <v>-0.27065923019131255</v>
      </c>
      <c r="K55" s="137">
        <v>-0.63467040133716823</v>
      </c>
      <c r="L55" s="137">
        <v>-0.65526908699397945</v>
      </c>
      <c r="M55" s="137">
        <v>-0.39240352365720343</v>
      </c>
      <c r="N55" s="105">
        <v>-0.6234046624110916</v>
      </c>
    </row>
    <row r="56" spans="1:14" x14ac:dyDescent="0.25">
      <c r="A56" s="153" t="s">
        <v>205</v>
      </c>
      <c r="B56" s="102">
        <v>9.6139871024243595E-2</v>
      </c>
      <c r="C56" s="144">
        <v>8.0004940823870552E-2</v>
      </c>
      <c r="D56" s="138">
        <v>-0.51977185684149552</v>
      </c>
      <c r="E56" s="138">
        <v>-0.28723970233787033</v>
      </c>
      <c r="F56" s="138">
        <v>0.22758154776865913</v>
      </c>
      <c r="G56" s="138">
        <v>0.31236006848555076</v>
      </c>
      <c r="H56" s="138">
        <v>1.7187845987080754</v>
      </c>
      <c r="I56" s="138">
        <v>-4.1271951729736078E-2</v>
      </c>
      <c r="J56" s="138">
        <v>0.2791769196734204</v>
      </c>
      <c r="K56" s="138">
        <v>2.2758538377024227</v>
      </c>
      <c r="L56" s="138">
        <v>-0.26069594448634636</v>
      </c>
      <c r="M56" s="138">
        <v>-0.47534856814402004</v>
      </c>
      <c r="N56" s="92">
        <v>-0.84669443041225434</v>
      </c>
    </row>
    <row r="57" spans="1:14" x14ac:dyDescent="0.25">
      <c r="A57" s="152" t="s">
        <v>206</v>
      </c>
      <c r="B57" s="103">
        <v>0.31642343556367902</v>
      </c>
      <c r="C57" s="143">
        <v>8.641885366458979E-2</v>
      </c>
      <c r="D57" s="137">
        <v>0.75872299468072102</v>
      </c>
      <c r="E57" s="137">
        <v>1.2397094385660634</v>
      </c>
      <c r="F57" s="137">
        <v>1.5326785549196482</v>
      </c>
      <c r="G57" s="137">
        <v>0.51596851934443855</v>
      </c>
      <c r="H57" s="137">
        <v>-0.26166930462491633</v>
      </c>
      <c r="I57" s="137">
        <v>0.8787478437219598</v>
      </c>
      <c r="J57" s="137">
        <v>0.16336523213160081</v>
      </c>
      <c r="K57" s="137">
        <v>0.64569506328036108</v>
      </c>
      <c r="L57" s="137">
        <v>0.15169064891387563</v>
      </c>
      <c r="M57" s="137">
        <v>-0.31678637254691189</v>
      </c>
      <c r="N57" s="105">
        <v>-0.3011749772127339</v>
      </c>
    </row>
    <row r="58" spans="1:14" x14ac:dyDescent="0.25">
      <c r="A58" s="153" t="s">
        <v>207</v>
      </c>
      <c r="B58" s="102">
        <v>-0.23499378241515656</v>
      </c>
      <c r="C58" s="144">
        <v>-0.53977819058477361</v>
      </c>
      <c r="D58" s="138">
        <v>-0.17991725845968543</v>
      </c>
      <c r="E58" s="138">
        <v>4.1145092157718555E-2</v>
      </c>
      <c r="F58" s="138">
        <v>-5.2109983289637007E-2</v>
      </c>
      <c r="G58" s="138">
        <v>-0.23635579273571872</v>
      </c>
      <c r="H58" s="138">
        <v>-0.44214865658319813</v>
      </c>
      <c r="I58" s="138">
        <v>0.19882325294890091</v>
      </c>
      <c r="J58" s="138">
        <v>-0.60260681953568551</v>
      </c>
      <c r="K58" s="138">
        <v>3.1515533489913983E-2</v>
      </c>
      <c r="L58" s="138">
        <v>-0.30796245404661737</v>
      </c>
      <c r="M58" s="138">
        <v>-0.34549904199028336</v>
      </c>
      <c r="N58" s="92">
        <v>-0.61820595540623091</v>
      </c>
    </row>
    <row r="59" spans="1:14" x14ac:dyDescent="0.25">
      <c r="A59" s="152" t="s">
        <v>208</v>
      </c>
      <c r="B59" s="103">
        <v>0.30151799230240517</v>
      </c>
      <c r="C59" s="143">
        <v>-2.7948309848959352E-2</v>
      </c>
      <c r="D59" s="137">
        <v>4.8011448489827302E-2</v>
      </c>
      <c r="E59" s="137">
        <v>-0.36084840925307227</v>
      </c>
      <c r="F59" s="137">
        <v>-0.2863798566491994</v>
      </c>
      <c r="G59" s="137">
        <v>0.57897091784127053</v>
      </c>
      <c r="H59" s="137">
        <v>0.99860195423052889</v>
      </c>
      <c r="I59" s="137">
        <v>0.16266640441155933</v>
      </c>
      <c r="J59" s="137">
        <v>1.1687649778070108</v>
      </c>
      <c r="K59" s="137">
        <v>1.1796840324665774</v>
      </c>
      <c r="L59" s="137">
        <v>-0.34023849415560403</v>
      </c>
      <c r="M59" s="137">
        <v>0.13903776656929856</v>
      </c>
      <c r="N59" s="105">
        <v>1.3450797126037455</v>
      </c>
    </row>
    <row r="60" spans="1:14" ht="13.8" thickBot="1" x14ac:dyDescent="0.3">
      <c r="A60" s="154" t="s">
        <v>209</v>
      </c>
      <c r="B60" s="101">
        <v>-0.15004373867701482</v>
      </c>
      <c r="C60" s="145">
        <v>-2.6167578411788406E-2</v>
      </c>
      <c r="D60" s="139">
        <v>-0.3505106367121289</v>
      </c>
      <c r="E60" s="139">
        <v>-0.52266796804270377</v>
      </c>
      <c r="F60" s="139">
        <v>0.30689805188420105</v>
      </c>
      <c r="G60" s="139">
        <v>2.2375536578674167</v>
      </c>
      <c r="H60" s="139">
        <v>0.45505486995472477</v>
      </c>
      <c r="I60" s="139">
        <v>-4.8421148221501231E-2</v>
      </c>
      <c r="J60" s="139">
        <v>-0.54680542244660013</v>
      </c>
      <c r="K60" s="139">
        <v>-0.75936096894901761</v>
      </c>
      <c r="L60" s="139">
        <v>0.23456627633931615</v>
      </c>
      <c r="M60" s="139">
        <v>-0.24084217931049368</v>
      </c>
      <c r="N60" s="94">
        <v>-0.50222567609727964</v>
      </c>
    </row>
    <row r="61" spans="1:14" x14ac:dyDescent="0.25">
      <c r="A61" s="164"/>
    </row>
    <row r="64" spans="1:14" x14ac:dyDescent="0.25">
      <c r="A64" s="72"/>
    </row>
  </sheetData>
  <mergeCells count="5">
    <mergeCell ref="A1:N1"/>
    <mergeCell ref="A16:N16"/>
    <mergeCell ref="A31:N31"/>
    <mergeCell ref="A46:N46"/>
    <mergeCell ref="B47:N47"/>
  </mergeCells>
  <pageMargins left="0.78740157480314965" right="0.59055118110236227" top="0.78740157480314965" bottom="0.39370078740157483" header="0" footer="0.39370078740157483"/>
  <pageSetup paperSize="9" orientation="landscape" r:id="rId1"/>
  <headerFooter scaleWithDoc="0">
    <oddFooter>&amp;R&amp;9&amp;P</oddFooter>
  </headerFooter>
  <rowBreaks count="1" manualBreakCount="1">
    <brk id="30" max="16383" man="1"/>
  </rowBreaks>
  <legacyDrawingHF r:id="rId2"/>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showZeros="0" workbookViewId="0"/>
  </sheetViews>
  <sheetFormatPr baseColWidth="10" defaultRowHeight="13.2" x14ac:dyDescent="0.25"/>
  <cols>
    <col min="1" max="1" width="18" bestFit="1" customWidth="1"/>
    <col min="2" max="3" width="9.88671875" bestFit="1" customWidth="1"/>
    <col min="4" max="4" width="10.33203125" bestFit="1" customWidth="1"/>
    <col min="5" max="5" width="10.33203125" customWidth="1"/>
    <col min="6" max="6" width="9.5546875" customWidth="1"/>
    <col min="7" max="7" width="8.109375" customWidth="1"/>
    <col min="8" max="8" width="10.109375" bestFit="1" customWidth="1"/>
    <col min="9" max="9" width="7.88671875" customWidth="1"/>
  </cols>
  <sheetData>
    <row r="1" spans="1:17" ht="27" customHeight="1" thickBot="1" x14ac:dyDescent="0.3">
      <c r="A1" s="1053" t="s">
        <v>579</v>
      </c>
      <c r="B1" s="1053"/>
      <c r="C1" s="1053"/>
      <c r="D1" s="1053"/>
      <c r="E1" s="1053"/>
      <c r="F1" s="1053"/>
      <c r="G1" s="1053"/>
      <c r="H1" s="1053"/>
      <c r="I1" s="624"/>
      <c r="J1" s="624"/>
    </row>
    <row r="2" spans="1:17" ht="13.8" thickBot="1" x14ac:dyDescent="0.3">
      <c r="A2" s="255"/>
      <c r="B2" s="257" t="s">
        <v>180</v>
      </c>
      <c r="C2" s="190" t="s">
        <v>195</v>
      </c>
      <c r="D2" s="232" t="s">
        <v>196</v>
      </c>
      <c r="E2" s="192" t="s">
        <v>197</v>
      </c>
      <c r="F2" s="192" t="s">
        <v>198</v>
      </c>
      <c r="J2" s="624"/>
      <c r="K2" s="624"/>
      <c r="L2" s="624"/>
      <c r="M2" s="624"/>
      <c r="N2" s="624"/>
      <c r="O2" s="624"/>
      <c r="P2" s="624"/>
      <c r="Q2" s="624"/>
    </row>
    <row r="3" spans="1:17" ht="13.8" thickBot="1" x14ac:dyDescent="0.3">
      <c r="A3" s="193" t="s">
        <v>180</v>
      </c>
      <c r="B3" s="686">
        <v>3.5753474253902375</v>
      </c>
      <c r="C3" s="645">
        <v>2.1458851503079037</v>
      </c>
      <c r="D3" s="667">
        <v>5.1384260302362614</v>
      </c>
      <c r="E3" s="646">
        <v>4.1283410052044403</v>
      </c>
      <c r="F3" s="646">
        <v>2.7396182091002275</v>
      </c>
      <c r="J3" s="624"/>
      <c r="K3" s="624"/>
      <c r="L3" s="624"/>
      <c r="M3" s="624"/>
      <c r="N3" s="624"/>
      <c r="O3" s="624"/>
      <c r="P3" s="624"/>
      <c r="Q3" s="624"/>
    </row>
    <row r="4" spans="1:17" ht="13.8" thickTop="1" x14ac:dyDescent="0.25">
      <c r="A4" s="217" t="s">
        <v>210</v>
      </c>
      <c r="B4" s="669">
        <v>2.8498054825508974</v>
      </c>
      <c r="C4" s="647">
        <v>2.1538176270019642</v>
      </c>
      <c r="D4" s="670">
        <v>3.8107576649677504</v>
      </c>
      <c r="E4" s="648">
        <v>4.292075436864887</v>
      </c>
      <c r="F4" s="648">
        <v>2.639775757234605</v>
      </c>
    </row>
    <row r="5" spans="1:17" x14ac:dyDescent="0.25">
      <c r="A5" s="196" t="s">
        <v>211</v>
      </c>
      <c r="B5" s="672">
        <v>3.9983873956621139</v>
      </c>
      <c r="C5" s="649">
        <v>2.1770385216606929</v>
      </c>
      <c r="D5" s="673">
        <v>4.2394379214059175</v>
      </c>
      <c r="E5" s="650">
        <v>5.3405523464123847</v>
      </c>
      <c r="F5" s="650">
        <v>3.8792682025895604</v>
      </c>
    </row>
    <row r="6" spans="1:17" ht="13.8" thickBot="1" x14ac:dyDescent="0.3">
      <c r="A6" s="349" t="s">
        <v>212</v>
      </c>
      <c r="B6" s="693">
        <v>6.1970859788005681</v>
      </c>
      <c r="C6" s="694">
        <v>2.1060182377774543</v>
      </c>
      <c r="D6" s="695">
        <v>11.6919718788028</v>
      </c>
      <c r="E6" s="696">
        <v>1.374911103329685</v>
      </c>
      <c r="F6" s="696">
        <v>3.9767930298865872</v>
      </c>
    </row>
    <row r="7" spans="1:17" x14ac:dyDescent="0.25">
      <c r="A7" s="72"/>
      <c r="B7" s="1"/>
      <c r="C7" s="1"/>
      <c r="D7" s="1"/>
      <c r="E7" s="1"/>
      <c r="F7" s="1"/>
      <c r="G7" s="1"/>
      <c r="H7" s="1"/>
      <c r="I7" s="1"/>
    </row>
    <row r="8" spans="1:17" x14ac:dyDescent="0.25">
      <c r="A8" s="72"/>
      <c r="B8" s="1"/>
      <c r="C8" s="1"/>
      <c r="D8" s="1"/>
      <c r="E8" s="1"/>
      <c r="F8" s="1"/>
      <c r="G8" s="1"/>
      <c r="H8" s="1"/>
      <c r="I8" s="1"/>
    </row>
    <row r="9" spans="1:17" x14ac:dyDescent="0.25">
      <c r="A9" s="4"/>
      <c r="B9" s="1"/>
      <c r="C9" s="2"/>
      <c r="D9" s="2"/>
      <c r="E9" s="1"/>
      <c r="F9" s="1"/>
      <c r="G9" s="1"/>
      <c r="H9" s="1"/>
      <c r="I9" s="1"/>
    </row>
    <row r="10" spans="1:17" ht="27" customHeight="1" thickBot="1" x14ac:dyDescent="0.3">
      <c r="A10" s="1053" t="s">
        <v>580</v>
      </c>
      <c r="B10" s="1053"/>
      <c r="C10" s="1053"/>
      <c r="D10" s="1053"/>
      <c r="E10" s="1053"/>
      <c r="F10" s="1053"/>
      <c r="G10" s="1053"/>
      <c r="H10" s="1053"/>
      <c r="I10" s="624"/>
      <c r="J10" s="624"/>
    </row>
    <row r="11" spans="1:17" ht="13.8" thickBot="1" x14ac:dyDescent="0.3">
      <c r="A11" s="1"/>
      <c r="B11" s="1061" t="s">
        <v>898</v>
      </c>
      <c r="C11" s="1062"/>
      <c r="D11" s="1062"/>
      <c r="E11" s="1062"/>
      <c r="F11" s="1062"/>
    </row>
    <row r="12" spans="1:17" ht="13.8" thickBot="1" x14ac:dyDescent="0.3">
      <c r="A12" s="310"/>
      <c r="B12" s="311" t="s">
        <v>180</v>
      </c>
      <c r="C12" s="312" t="s">
        <v>195</v>
      </c>
      <c r="D12" s="313" t="s">
        <v>196</v>
      </c>
      <c r="E12" s="314" t="s">
        <v>197</v>
      </c>
      <c r="F12" s="314" t="s">
        <v>198</v>
      </c>
    </row>
    <row r="13" spans="1:17" ht="13.8" thickBot="1" x14ac:dyDescent="0.3">
      <c r="A13" s="284" t="s">
        <v>180</v>
      </c>
      <c r="B13" s="285">
        <v>-0.12603470435171904</v>
      </c>
      <c r="C13" s="286">
        <v>4.5969668718486734E-2</v>
      </c>
      <c r="D13" s="287">
        <v>-0.16538514825732553</v>
      </c>
      <c r="E13" s="288">
        <v>0.60575390114862704</v>
      </c>
      <c r="F13" s="288">
        <v>-0.32857589981845114</v>
      </c>
    </row>
    <row r="14" spans="1:17" ht="13.8" thickTop="1" x14ac:dyDescent="0.25">
      <c r="A14" s="299" t="s">
        <v>210</v>
      </c>
      <c r="B14" s="300">
        <v>9.4214987552863061E-3</v>
      </c>
      <c r="C14" s="301">
        <v>3.1995791309340937E-2</v>
      </c>
      <c r="D14" s="302">
        <v>1.0873137425034596E-2</v>
      </c>
      <c r="E14" s="303">
        <v>0.61806528094794344</v>
      </c>
      <c r="F14" s="303">
        <v>-0.32801907560044252</v>
      </c>
    </row>
    <row r="15" spans="1:17" x14ac:dyDescent="0.25">
      <c r="A15" s="289" t="s">
        <v>211</v>
      </c>
      <c r="B15" s="290">
        <v>5.1937982585965381E-2</v>
      </c>
      <c r="C15" s="291">
        <v>0.41651979157063956</v>
      </c>
      <c r="D15" s="292">
        <v>-6.0956326012400086E-2</v>
      </c>
      <c r="E15" s="293">
        <v>0.52488222584443056</v>
      </c>
      <c r="F15" s="293">
        <v>0.9396341012947802</v>
      </c>
    </row>
    <row r="16" spans="1:17" ht="13.8" thickBot="1" x14ac:dyDescent="0.3">
      <c r="A16" s="279" t="s">
        <v>212</v>
      </c>
      <c r="B16" s="280">
        <v>-0.33338118861319543</v>
      </c>
      <c r="C16" s="281">
        <v>-1.11164474480685E-3</v>
      </c>
      <c r="D16" s="282">
        <v>-0.23223362762331412</v>
      </c>
      <c r="E16" s="283">
        <v>-0.28661087581447298</v>
      </c>
      <c r="F16" s="283">
        <v>-0.37557504060138436</v>
      </c>
    </row>
    <row r="17" spans="1:8" x14ac:dyDescent="0.25">
      <c r="A17" s="164"/>
    </row>
    <row r="25" spans="1:8" x14ac:dyDescent="0.25">
      <c r="H25" s="713"/>
    </row>
  </sheetData>
  <mergeCells count="3">
    <mergeCell ref="A1:H1"/>
    <mergeCell ref="A10:H10"/>
    <mergeCell ref="B11:F11"/>
  </mergeCells>
  <pageMargins left="0.78740157480314965" right="0.59055118110236227" top="0.78740157480314965" bottom="0.39370078740157483" header="0" footer="0.39370078740157483"/>
  <pageSetup paperSize="9" orientation="portrait" r:id="rId1"/>
  <headerFooter scaleWithDoc="0">
    <oddFooter>&amp;R&amp;9&amp;P</oddFooter>
  </headerFooter>
  <colBreaks count="1" manualBreakCount="1">
    <brk id="9" max="1048575" man="1"/>
  </colBreaks>
  <legacyDrawingHF r:id="rId2"/>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showZeros="0" workbookViewId="0"/>
  </sheetViews>
  <sheetFormatPr baseColWidth="10" defaultRowHeight="13.2" x14ac:dyDescent="0.25"/>
  <cols>
    <col min="1" max="1" width="34.44140625" bestFit="1" customWidth="1"/>
    <col min="2" max="3" width="9.88671875" bestFit="1" customWidth="1"/>
    <col min="4" max="4" width="10.33203125" bestFit="1" customWidth="1"/>
    <col min="5" max="5" width="10.33203125" customWidth="1"/>
    <col min="6" max="6" width="9.5546875" customWidth="1"/>
    <col min="7" max="7" width="3.88671875" customWidth="1"/>
    <col min="8" max="8" width="10.109375" bestFit="1" customWidth="1"/>
    <col min="9" max="9" width="7.88671875" customWidth="1"/>
  </cols>
  <sheetData>
    <row r="1" spans="1:17" ht="27" customHeight="1" thickBot="1" x14ac:dyDescent="0.3">
      <c r="A1" s="1053" t="s">
        <v>577</v>
      </c>
      <c r="B1" s="1053"/>
      <c r="C1" s="1053"/>
      <c r="D1" s="1053"/>
      <c r="E1" s="1053"/>
      <c r="F1" s="1053"/>
      <c r="G1" s="1053"/>
      <c r="H1" s="624"/>
      <c r="I1" s="624"/>
      <c r="J1" s="624"/>
    </row>
    <row r="2" spans="1:17" ht="13.8" thickBot="1" x14ac:dyDescent="0.3">
      <c r="A2" s="255"/>
      <c r="B2" s="257" t="s">
        <v>180</v>
      </c>
      <c r="C2" s="190" t="s">
        <v>195</v>
      </c>
      <c r="D2" s="232" t="s">
        <v>196</v>
      </c>
      <c r="E2" s="192" t="s">
        <v>197</v>
      </c>
      <c r="F2" s="192" t="s">
        <v>198</v>
      </c>
      <c r="J2" s="624"/>
      <c r="K2" s="624"/>
      <c r="L2" s="624"/>
      <c r="M2" s="624"/>
      <c r="N2" s="624"/>
      <c r="O2" s="624"/>
      <c r="P2" s="624"/>
      <c r="Q2" s="624"/>
    </row>
    <row r="3" spans="1:17" ht="13.8" thickBot="1" x14ac:dyDescent="0.3">
      <c r="A3" s="193" t="s">
        <v>180</v>
      </c>
      <c r="B3" s="686">
        <v>3.5753474253902384</v>
      </c>
      <c r="C3" s="645">
        <v>2.1458851503079037</v>
      </c>
      <c r="D3" s="667">
        <v>5.1384260302362685</v>
      </c>
      <c r="E3" s="646">
        <v>4.128341005204442</v>
      </c>
      <c r="F3" s="646">
        <v>2.7396182091002284</v>
      </c>
      <c r="J3" s="624"/>
      <c r="K3" s="624"/>
      <c r="L3" s="624"/>
      <c r="M3" s="624"/>
      <c r="N3" s="624"/>
      <c r="O3" s="624"/>
      <c r="P3" s="624"/>
      <c r="Q3" s="624"/>
    </row>
    <row r="4" spans="1:17" ht="13.8" thickTop="1" x14ac:dyDescent="0.25">
      <c r="A4" s="250" t="s">
        <v>213</v>
      </c>
      <c r="B4" s="669">
        <v>1</v>
      </c>
      <c r="C4" s="647">
        <v>1</v>
      </c>
      <c r="D4" s="670">
        <v>1</v>
      </c>
      <c r="E4" s="648">
        <v>1</v>
      </c>
      <c r="F4" s="648">
        <v>1</v>
      </c>
    </row>
    <row r="5" spans="1:17" x14ac:dyDescent="0.25">
      <c r="A5" s="196" t="s">
        <v>214</v>
      </c>
      <c r="B5" s="672">
        <v>2.3979548539728945</v>
      </c>
      <c r="C5" s="649">
        <v>2.271356112415623</v>
      </c>
      <c r="D5" s="673">
        <v>2.4991064843860085</v>
      </c>
      <c r="E5" s="650">
        <v>2.3798263101050741</v>
      </c>
      <c r="F5" s="650">
        <v>2.5377685452013106</v>
      </c>
    </row>
    <row r="6" spans="1:17" x14ac:dyDescent="0.25">
      <c r="A6" s="213" t="s">
        <v>215</v>
      </c>
      <c r="B6" s="678">
        <v>5.0598526940307487</v>
      </c>
      <c r="C6" s="651">
        <v>5.5239193880719286</v>
      </c>
      <c r="D6" s="664">
        <v>4.924107179818086</v>
      </c>
      <c r="E6" s="652">
        <v>5.2963499019469698</v>
      </c>
      <c r="F6" s="652">
        <v>4.1985496554883293</v>
      </c>
    </row>
    <row r="7" spans="1:17" x14ac:dyDescent="0.25">
      <c r="A7" s="196" t="s">
        <v>216</v>
      </c>
      <c r="B7" s="672">
        <v>10.771266594542922</v>
      </c>
      <c r="C7" s="649">
        <v>11.163393834128328</v>
      </c>
      <c r="D7" s="673">
        <v>10.645331636092031</v>
      </c>
      <c r="E7" s="650">
        <v>10.109101347935002</v>
      </c>
      <c r="F7" s="650">
        <v>8.8752241172419613</v>
      </c>
    </row>
    <row r="8" spans="1:17" x14ac:dyDescent="0.25">
      <c r="A8" s="213" t="s">
        <v>217</v>
      </c>
      <c r="B8" s="678">
        <v>23.666043326413071</v>
      </c>
      <c r="C8" s="651">
        <v>23.997570775021142</v>
      </c>
      <c r="D8" s="664">
        <v>23.426648881039419</v>
      </c>
      <c r="E8" s="652">
        <v>25.273092410114032</v>
      </c>
      <c r="F8" s="1043" t="s">
        <v>225</v>
      </c>
    </row>
    <row r="9" spans="1:17" ht="13.8" thickBot="1" x14ac:dyDescent="0.3">
      <c r="A9" s="200" t="s">
        <v>218</v>
      </c>
      <c r="B9" s="688">
        <v>72.225416203856653</v>
      </c>
      <c r="C9" s="655">
        <v>89.221898117574781</v>
      </c>
      <c r="D9" s="665">
        <v>73.429281693755229</v>
      </c>
      <c r="E9" s="656">
        <v>41.900453557148936</v>
      </c>
      <c r="F9" s="656">
        <v>0</v>
      </c>
    </row>
    <row r="10" spans="1:17" x14ac:dyDescent="0.25">
      <c r="A10" s="72" t="s">
        <v>224</v>
      </c>
      <c r="B10" s="1"/>
      <c r="C10" s="1"/>
      <c r="D10" s="1"/>
      <c r="E10" s="1"/>
      <c r="F10" s="1"/>
      <c r="G10" s="1"/>
      <c r="H10" s="1"/>
      <c r="I10" s="1"/>
    </row>
    <row r="11" spans="1:17" x14ac:dyDescent="0.25">
      <c r="A11" s="72"/>
      <c r="B11" s="1"/>
      <c r="C11" s="1"/>
      <c r="D11" s="1"/>
      <c r="E11" s="1"/>
      <c r="F11" s="1"/>
      <c r="G11" s="1"/>
      <c r="H11" s="1"/>
      <c r="I11" s="1"/>
    </row>
    <row r="12" spans="1:17" x14ac:dyDescent="0.25">
      <c r="A12" s="4"/>
      <c r="B12" s="1"/>
      <c r="C12" s="2"/>
      <c r="D12" s="2"/>
      <c r="E12" s="1"/>
      <c r="F12" s="1"/>
      <c r="G12" s="1"/>
      <c r="H12" s="1"/>
      <c r="I12" s="1"/>
    </row>
    <row r="13" spans="1:17" ht="27" customHeight="1" thickBot="1" x14ac:dyDescent="0.3">
      <c r="A13" s="1053" t="s">
        <v>578</v>
      </c>
      <c r="B13" s="1053"/>
      <c r="C13" s="1053"/>
      <c r="D13" s="1053"/>
      <c r="E13" s="1053"/>
      <c r="F13" s="1053"/>
      <c r="G13" s="1053"/>
      <c r="H13" s="624"/>
      <c r="I13" s="624"/>
      <c r="J13" s="624"/>
    </row>
    <row r="14" spans="1:17" ht="13.8" thickBot="1" x14ac:dyDescent="0.3">
      <c r="A14" s="1"/>
      <c r="B14" s="1061" t="s">
        <v>898</v>
      </c>
      <c r="C14" s="1062"/>
      <c r="D14" s="1062"/>
      <c r="E14" s="1062"/>
      <c r="F14" s="1062"/>
    </row>
    <row r="15" spans="1:17" ht="13.8" thickBot="1" x14ac:dyDescent="0.3">
      <c r="A15" s="310"/>
      <c r="B15" s="311" t="s">
        <v>180</v>
      </c>
      <c r="C15" s="312" t="s">
        <v>195</v>
      </c>
      <c r="D15" s="313" t="s">
        <v>196</v>
      </c>
      <c r="E15" s="314" t="s">
        <v>197</v>
      </c>
      <c r="F15" s="314" t="s">
        <v>198</v>
      </c>
    </row>
    <row r="16" spans="1:17" ht="13.8" thickBot="1" x14ac:dyDescent="0.3">
      <c r="A16" s="284" t="s">
        <v>180</v>
      </c>
      <c r="B16" s="285">
        <v>-0.12603470435171882</v>
      </c>
      <c r="C16" s="286">
        <v>4.5969668718485179E-2</v>
      </c>
      <c r="D16" s="287">
        <v>-0.16538514825732364</v>
      </c>
      <c r="E16" s="288">
        <v>0.60575390114862748</v>
      </c>
      <c r="F16" s="288">
        <v>-0.32857589981845092</v>
      </c>
    </row>
    <row r="17" spans="1:8" ht="13.8" thickTop="1" x14ac:dyDescent="0.25">
      <c r="A17" s="299" t="s">
        <v>213</v>
      </c>
      <c r="B17" s="300">
        <v>0</v>
      </c>
      <c r="C17" s="301">
        <v>0</v>
      </c>
      <c r="D17" s="302">
        <v>0</v>
      </c>
      <c r="E17" s="303">
        <v>0</v>
      </c>
      <c r="F17" s="303">
        <v>0</v>
      </c>
    </row>
    <row r="18" spans="1:8" x14ac:dyDescent="0.25">
      <c r="A18" s="289" t="s">
        <v>214</v>
      </c>
      <c r="B18" s="290">
        <v>-9.2442510119062904E-3</v>
      </c>
      <c r="C18" s="291">
        <v>-1.5708599569675852E-2</v>
      </c>
      <c r="D18" s="292">
        <v>4.7736570697023417E-3</v>
      </c>
      <c r="E18" s="293">
        <v>-3.1601335629976135E-2</v>
      </c>
      <c r="F18" s="293">
        <v>-7.6336747505106994E-2</v>
      </c>
    </row>
    <row r="19" spans="1:8" x14ac:dyDescent="0.25">
      <c r="A19" s="304" t="s">
        <v>215</v>
      </c>
      <c r="B19" s="305">
        <v>-7.6318487858498818E-3</v>
      </c>
      <c r="C19" s="306">
        <v>1.8244343263056573E-2</v>
      </c>
      <c r="D19" s="307">
        <v>-2.1122138509350519E-2</v>
      </c>
      <c r="E19" s="309">
        <v>9.5358065003026571E-2</v>
      </c>
      <c r="F19" s="309">
        <v>-8.2724384625469383E-2</v>
      </c>
    </row>
    <row r="20" spans="1:8" x14ac:dyDescent="0.25">
      <c r="A20" s="289" t="s">
        <v>216</v>
      </c>
      <c r="B20" s="290">
        <v>-2.6955291801663117E-2</v>
      </c>
      <c r="C20" s="291">
        <v>-6.5861195431775488E-2</v>
      </c>
      <c r="D20" s="292">
        <v>-2.8830780556546864E-2</v>
      </c>
      <c r="E20" s="293">
        <v>-0.12012577499242105</v>
      </c>
      <c r="F20" s="293">
        <v>-0.12085412957785424</v>
      </c>
    </row>
    <row r="21" spans="1:8" x14ac:dyDescent="0.25">
      <c r="A21" s="304" t="s">
        <v>217</v>
      </c>
      <c r="B21" s="305">
        <v>2.1539316835081257E-2</v>
      </c>
      <c r="C21" s="306">
        <v>-8.0073190874925593E-2</v>
      </c>
      <c r="D21" s="307">
        <v>5.1190950252911538E-2</v>
      </c>
      <c r="E21" s="309">
        <v>0.15388793915486865</v>
      </c>
      <c r="F21" s="1010" t="s">
        <v>225</v>
      </c>
    </row>
    <row r="22" spans="1:8" ht="13.8" thickBot="1" x14ac:dyDescent="0.3">
      <c r="A22" s="329" t="s">
        <v>218</v>
      </c>
      <c r="B22" s="330">
        <v>9.0233046427263375E-2</v>
      </c>
      <c r="C22" s="331">
        <v>-0.27155005794857001</v>
      </c>
      <c r="D22" s="332">
        <v>0.12500391135239153</v>
      </c>
      <c r="E22" s="333" t="s">
        <v>899</v>
      </c>
      <c r="F22" s="333" t="s">
        <v>695</v>
      </c>
    </row>
    <row r="23" spans="1:8" x14ac:dyDescent="0.25">
      <c r="A23" s="72" t="s">
        <v>224</v>
      </c>
    </row>
    <row r="29" spans="1:8" x14ac:dyDescent="0.25">
      <c r="H29" s="713"/>
    </row>
  </sheetData>
  <mergeCells count="3">
    <mergeCell ref="A1:G1"/>
    <mergeCell ref="A13:G13"/>
    <mergeCell ref="B14:F14"/>
  </mergeCells>
  <pageMargins left="0.78740157480314965" right="0.59055118110236227" top="0.78740157480314965" bottom="0.39370078740157483" header="0" footer="0.39370078740157483"/>
  <pageSetup paperSize="9" orientation="portrait" r:id="rId1"/>
  <headerFooter scaleWithDoc="0">
    <oddFooter>&amp;R&amp;9&amp;P</oddFooter>
  </headerFooter>
  <colBreaks count="1" manualBreakCount="1">
    <brk id="9" max="1048575" man="1"/>
  </colBreaks>
  <legacyDrawingHF r:id="rId2"/>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
  <sheetViews>
    <sheetView showZeros="0" workbookViewId="0"/>
  </sheetViews>
  <sheetFormatPr baseColWidth="10" defaultRowHeight="13.2" x14ac:dyDescent="0.25"/>
  <cols>
    <col min="1" max="1" width="37.33203125" customWidth="1"/>
    <col min="2" max="3" width="9.88671875" bestFit="1" customWidth="1"/>
    <col min="4" max="4" width="10.33203125" bestFit="1" customWidth="1"/>
    <col min="5" max="5" width="10.33203125" customWidth="1"/>
    <col min="6" max="6" width="9.5546875" customWidth="1"/>
    <col min="7" max="7" width="3.88671875" customWidth="1"/>
    <col min="8" max="8" width="10.109375" bestFit="1" customWidth="1"/>
    <col min="9" max="9" width="7.88671875" customWidth="1"/>
  </cols>
  <sheetData>
    <row r="1" spans="1:17" ht="27" customHeight="1" thickBot="1" x14ac:dyDescent="0.3">
      <c r="A1" s="1053" t="s">
        <v>575</v>
      </c>
      <c r="B1" s="1053"/>
      <c r="C1" s="1053"/>
      <c r="D1" s="1053"/>
      <c r="E1" s="1053"/>
      <c r="F1" s="1053"/>
      <c r="G1" s="624"/>
      <c r="H1" s="624"/>
      <c r="I1" s="624"/>
      <c r="J1" s="624"/>
    </row>
    <row r="2" spans="1:17" ht="13.8" thickBot="1" x14ac:dyDescent="0.3">
      <c r="A2" s="255"/>
      <c r="B2" s="257" t="s">
        <v>180</v>
      </c>
      <c r="C2" s="190" t="s">
        <v>195</v>
      </c>
      <c r="D2" s="232" t="s">
        <v>196</v>
      </c>
      <c r="E2" s="192" t="s">
        <v>197</v>
      </c>
      <c r="F2" s="192" t="s">
        <v>198</v>
      </c>
      <c r="J2" s="624"/>
      <c r="K2" s="624"/>
      <c r="L2" s="624"/>
      <c r="M2" s="624"/>
      <c r="N2" s="624"/>
      <c r="O2" s="624"/>
      <c r="P2" s="624"/>
      <c r="Q2" s="624"/>
    </row>
    <row r="3" spans="1:17" ht="13.8" thickBot="1" x14ac:dyDescent="0.3">
      <c r="A3" s="193" t="s">
        <v>180</v>
      </c>
      <c r="B3" s="686">
        <v>3.5753474253902362</v>
      </c>
      <c r="C3" s="645">
        <v>2.1458851503079051</v>
      </c>
      <c r="D3" s="667">
        <v>5.1384260302362579</v>
      </c>
      <c r="E3" s="646">
        <v>4.128341005204442</v>
      </c>
      <c r="F3" s="646">
        <v>2.7396182091002284</v>
      </c>
      <c r="J3" s="624"/>
      <c r="K3" s="624"/>
      <c r="L3" s="624"/>
      <c r="M3" s="624"/>
      <c r="N3" s="624"/>
      <c r="O3" s="624"/>
      <c r="P3" s="624"/>
      <c r="Q3" s="624"/>
    </row>
    <row r="4" spans="1:17" ht="13.8" thickTop="1" x14ac:dyDescent="0.25">
      <c r="A4" s="250" t="s">
        <v>219</v>
      </c>
      <c r="B4" s="669">
        <v>2.5555768637430059</v>
      </c>
      <c r="C4" s="647">
        <v>1.7275643392491344</v>
      </c>
      <c r="D4" s="670">
        <v>3.1132712040919754</v>
      </c>
      <c r="E4" s="648">
        <v>2.3416944500061514</v>
      </c>
      <c r="F4" s="648">
        <v>2.88914400624693</v>
      </c>
    </row>
    <row r="5" spans="1:17" x14ac:dyDescent="0.25">
      <c r="A5" s="196" t="s">
        <v>220</v>
      </c>
      <c r="B5" s="672">
        <v>5.6877730624035543</v>
      </c>
      <c r="C5" s="649">
        <v>2.7925712565929888</v>
      </c>
      <c r="D5" s="673">
        <v>12.626544654218998</v>
      </c>
      <c r="E5" s="650">
        <v>3.7800460088941432</v>
      </c>
      <c r="F5" s="650">
        <v>2.4008439224830758</v>
      </c>
    </row>
    <row r="6" spans="1:17" ht="13.8" thickBot="1" x14ac:dyDescent="0.3">
      <c r="A6" s="315" t="s">
        <v>221</v>
      </c>
      <c r="B6" s="679">
        <v>4.2485773242494664</v>
      </c>
      <c r="C6" s="661">
        <v>2.1862691993449084</v>
      </c>
      <c r="D6" s="662">
        <v>8.2085747900354953</v>
      </c>
      <c r="E6" s="663">
        <v>9.7687180809770719</v>
      </c>
      <c r="F6" s="663">
        <v>3.246578038419111</v>
      </c>
    </row>
    <row r="7" spans="1:17" x14ac:dyDescent="0.25">
      <c r="A7" s="72"/>
      <c r="B7" s="1"/>
      <c r="C7" s="1"/>
      <c r="D7" s="1"/>
      <c r="E7" s="1"/>
      <c r="F7" s="1"/>
      <c r="G7" s="1"/>
      <c r="H7" s="1"/>
      <c r="I7" s="1"/>
    </row>
    <row r="8" spans="1:17" x14ac:dyDescent="0.25">
      <c r="A8" s="72"/>
      <c r="B8" s="1"/>
      <c r="C8" s="1"/>
      <c r="D8" s="1"/>
      <c r="E8" s="1"/>
      <c r="F8" s="1"/>
      <c r="G8" s="1"/>
      <c r="H8" s="1"/>
      <c r="I8" s="1"/>
    </row>
    <row r="9" spans="1:17" ht="27" customHeight="1" thickBot="1" x14ac:dyDescent="0.3">
      <c r="A9" s="1053" t="s">
        <v>576</v>
      </c>
      <c r="B9" s="1053"/>
      <c r="C9" s="1053"/>
      <c r="D9" s="1053"/>
      <c r="E9" s="1053"/>
      <c r="F9" s="1053"/>
      <c r="G9" s="624"/>
      <c r="H9" s="624"/>
      <c r="I9" s="624"/>
      <c r="J9" s="624"/>
    </row>
    <row r="10" spans="1:17" ht="13.8" thickBot="1" x14ac:dyDescent="0.3">
      <c r="A10" s="1"/>
      <c r="B10" s="1061" t="s">
        <v>898</v>
      </c>
      <c r="C10" s="1062"/>
      <c r="D10" s="1062"/>
      <c r="E10" s="1062"/>
      <c r="F10" s="1062"/>
    </row>
    <row r="11" spans="1:17" ht="13.8" thickBot="1" x14ac:dyDescent="0.3">
      <c r="A11" s="310"/>
      <c r="B11" s="311" t="s">
        <v>180</v>
      </c>
      <c r="C11" s="312" t="s">
        <v>195</v>
      </c>
      <c r="D11" s="313" t="s">
        <v>196</v>
      </c>
      <c r="E11" s="314" t="s">
        <v>197</v>
      </c>
      <c r="F11" s="314" t="s">
        <v>198</v>
      </c>
    </row>
    <row r="12" spans="1:17" ht="13.8" thickBot="1" x14ac:dyDescent="0.3">
      <c r="A12" s="284" t="s">
        <v>180</v>
      </c>
      <c r="B12" s="285">
        <v>-0.12603470435171793</v>
      </c>
      <c r="C12" s="286">
        <v>4.5969668718486068E-2</v>
      </c>
      <c r="D12" s="287">
        <v>-0.16538514825732287</v>
      </c>
      <c r="E12" s="288">
        <v>0.60575390114862748</v>
      </c>
      <c r="F12" s="288">
        <v>-0.32857589981845092</v>
      </c>
    </row>
    <row r="13" spans="1:17" ht="13.8" thickTop="1" x14ac:dyDescent="0.25">
      <c r="A13" s="299" t="s">
        <v>219</v>
      </c>
      <c r="B13" s="300">
        <v>8.872280580325631E-3</v>
      </c>
      <c r="C13" s="301">
        <v>-7.3777893494700875E-3</v>
      </c>
      <c r="D13" s="302">
        <v>1.5326175047606583E-2</v>
      </c>
      <c r="E13" s="303">
        <v>0.13225143101200465</v>
      </c>
      <c r="F13" s="303">
        <v>-0.36376185296862606</v>
      </c>
    </row>
    <row r="14" spans="1:17" x14ac:dyDescent="0.25">
      <c r="A14" s="289" t="s">
        <v>220</v>
      </c>
      <c r="B14" s="290">
        <v>-0.13499344051648965</v>
      </c>
      <c r="C14" s="291">
        <v>0.18345558439368403</v>
      </c>
      <c r="D14" s="292">
        <v>-6.5912800465166232E-2</v>
      </c>
      <c r="E14" s="293">
        <v>0.15872709200697033</v>
      </c>
      <c r="F14" s="293">
        <v>-0.32865237167871519</v>
      </c>
    </row>
    <row r="15" spans="1:17" ht="13.8" thickBot="1" x14ac:dyDescent="0.3">
      <c r="A15" s="279" t="s">
        <v>221</v>
      </c>
      <c r="B15" s="280">
        <v>-0.27661035024326286</v>
      </c>
      <c r="C15" s="281">
        <v>-4.6604427429545847E-2</v>
      </c>
      <c r="D15" s="282">
        <v>-0.32339521544264871</v>
      </c>
      <c r="E15" s="283">
        <v>2.1533470678998783</v>
      </c>
      <c r="F15" s="283">
        <v>-0.51811919036962939</v>
      </c>
    </row>
    <row r="16" spans="1:17" x14ac:dyDescent="0.25">
      <c r="A16" s="164"/>
    </row>
    <row r="23" spans="8:8" x14ac:dyDescent="0.25">
      <c r="H23" s="713"/>
    </row>
  </sheetData>
  <mergeCells count="3">
    <mergeCell ref="A1:F1"/>
    <mergeCell ref="A9:F9"/>
    <mergeCell ref="B10:F10"/>
  </mergeCells>
  <pageMargins left="0.78740157480314965" right="0.59055118110236227" top="0.78740157480314965" bottom="0.39370078740157483" header="0" footer="0.39370078740157483"/>
  <pageSetup paperSize="9" orientation="portrait" r:id="rId1"/>
  <headerFooter scaleWithDoc="0">
    <oddFooter>&amp;R&amp;9&amp;P</oddFooter>
  </headerFooter>
  <colBreaks count="1" manualBreakCount="1">
    <brk id="9" max="1048575" man="1"/>
  </colBreaks>
  <legacyDrawingHF r:id="rId2"/>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showZeros="0" workbookViewId="0"/>
  </sheetViews>
  <sheetFormatPr baseColWidth="10" defaultRowHeight="13.2" x14ac:dyDescent="0.25"/>
  <cols>
    <col min="1" max="1" width="34.33203125" customWidth="1"/>
    <col min="2" max="3" width="9.88671875" bestFit="1" customWidth="1"/>
    <col min="4" max="4" width="10.33203125" bestFit="1" customWidth="1"/>
    <col min="5" max="5" width="10.33203125" customWidth="1"/>
    <col min="6" max="6" width="9.5546875" customWidth="1"/>
    <col min="7" max="7" width="3.88671875" customWidth="1"/>
    <col min="8" max="8" width="10.109375" bestFit="1" customWidth="1"/>
    <col min="9" max="9" width="7.88671875" customWidth="1"/>
  </cols>
  <sheetData>
    <row r="1" spans="1:17" ht="27" customHeight="1" thickBot="1" x14ac:dyDescent="0.3">
      <c r="A1" s="1053" t="s">
        <v>573</v>
      </c>
      <c r="B1" s="1053"/>
      <c r="C1" s="1053"/>
      <c r="D1" s="1053"/>
      <c r="E1" s="1053"/>
      <c r="F1" s="1053"/>
      <c r="G1" s="1053"/>
      <c r="H1" s="624"/>
      <c r="I1" s="624"/>
      <c r="J1" s="624"/>
    </row>
    <row r="2" spans="1:17" ht="13.8" thickBot="1" x14ac:dyDescent="0.3">
      <c r="A2" s="255"/>
      <c r="B2" s="257" t="s">
        <v>180</v>
      </c>
      <c r="C2" s="190" t="s">
        <v>195</v>
      </c>
      <c r="D2" s="232" t="s">
        <v>196</v>
      </c>
      <c r="E2" s="192" t="s">
        <v>197</v>
      </c>
      <c r="F2" s="192" t="s">
        <v>198</v>
      </c>
      <c r="J2" s="624"/>
      <c r="K2" s="624"/>
      <c r="L2" s="624"/>
      <c r="M2" s="624"/>
      <c r="N2" s="624"/>
      <c r="O2" s="624"/>
      <c r="P2" s="624"/>
      <c r="Q2" s="624"/>
    </row>
    <row r="3" spans="1:17" ht="13.8" thickBot="1" x14ac:dyDescent="0.3">
      <c r="A3" s="193" t="s">
        <v>180</v>
      </c>
      <c r="B3" s="686">
        <v>3.5753474253902389</v>
      </c>
      <c r="C3" s="645">
        <v>2.1458851503079037</v>
      </c>
      <c r="D3" s="667">
        <v>5.1384260302362641</v>
      </c>
      <c r="E3" s="646">
        <v>4.1283410052044394</v>
      </c>
      <c r="F3" s="646">
        <v>2.7396182091002279</v>
      </c>
      <c r="J3" s="624"/>
      <c r="K3" s="624"/>
      <c r="L3" s="624"/>
      <c r="M3" s="624"/>
      <c r="N3" s="624"/>
      <c r="O3" s="624"/>
      <c r="P3" s="624"/>
      <c r="Q3" s="624"/>
    </row>
    <row r="4" spans="1:17" ht="13.8" thickTop="1" x14ac:dyDescent="0.25">
      <c r="A4" s="250" t="s">
        <v>222</v>
      </c>
      <c r="B4" s="669">
        <v>3.5644576117943045</v>
      </c>
      <c r="C4" s="647">
        <v>2.149321349740311</v>
      </c>
      <c r="D4" s="670">
        <v>5.2229055828111592</v>
      </c>
      <c r="E4" s="648">
        <v>4.0781886943868493</v>
      </c>
      <c r="F4" s="648">
        <v>2.7396182091002279</v>
      </c>
    </row>
    <row r="5" spans="1:17" ht="13.8" thickBot="1" x14ac:dyDescent="0.3">
      <c r="A5" s="200" t="s">
        <v>223</v>
      </c>
      <c r="B5" s="688">
        <v>3.8772938675121709</v>
      </c>
      <c r="C5" s="655">
        <v>1</v>
      </c>
      <c r="D5" s="665">
        <v>3.9722773835615581</v>
      </c>
      <c r="E5" s="656">
        <v>4.5955698331305088</v>
      </c>
      <c r="F5" s="656">
        <v>0</v>
      </c>
    </row>
    <row r="6" spans="1:17" x14ac:dyDescent="0.25">
      <c r="A6" s="72"/>
      <c r="B6" s="1"/>
      <c r="C6" s="1"/>
      <c r="D6" s="1"/>
      <c r="E6" s="1"/>
      <c r="F6" s="1"/>
      <c r="G6" s="1"/>
      <c r="H6" s="1"/>
      <c r="I6" s="1"/>
    </row>
    <row r="7" spans="1:17" x14ac:dyDescent="0.25">
      <c r="A7" s="72"/>
      <c r="B7" s="1"/>
      <c r="C7" s="1"/>
      <c r="D7" s="1"/>
      <c r="E7" s="1"/>
      <c r="F7" s="1"/>
      <c r="G7" s="1"/>
      <c r="H7" s="1"/>
      <c r="I7" s="1"/>
    </row>
    <row r="8" spans="1:17" x14ac:dyDescent="0.25">
      <c r="A8" s="4"/>
      <c r="B8" s="1"/>
      <c r="C8" s="2"/>
      <c r="D8" s="2"/>
      <c r="E8" s="1"/>
      <c r="F8" s="1"/>
      <c r="G8" s="1"/>
      <c r="H8" s="1"/>
      <c r="I8" s="1"/>
    </row>
    <row r="9" spans="1:17" ht="27" customHeight="1" thickBot="1" x14ac:dyDescent="0.3">
      <c r="A9" s="1053" t="s">
        <v>574</v>
      </c>
      <c r="B9" s="1053"/>
      <c r="C9" s="1053"/>
      <c r="D9" s="1053"/>
      <c r="E9" s="1053"/>
      <c r="F9" s="1053"/>
      <c r="G9" s="1053"/>
      <c r="H9" s="624"/>
      <c r="I9" s="624"/>
      <c r="J9" s="624"/>
    </row>
    <row r="10" spans="1:17" ht="13.8" thickBot="1" x14ac:dyDescent="0.3">
      <c r="A10" s="1"/>
      <c r="B10" s="1061" t="s">
        <v>898</v>
      </c>
      <c r="C10" s="1062"/>
      <c r="D10" s="1062"/>
      <c r="E10" s="1062"/>
      <c r="F10" s="1062"/>
    </row>
    <row r="11" spans="1:17" ht="13.8" thickBot="1" x14ac:dyDescent="0.3">
      <c r="A11" s="310"/>
      <c r="B11" s="311" t="s">
        <v>180</v>
      </c>
      <c r="C11" s="312" t="s">
        <v>195</v>
      </c>
      <c r="D11" s="313" t="s">
        <v>196</v>
      </c>
      <c r="E11" s="314" t="s">
        <v>197</v>
      </c>
      <c r="F11" s="314" t="s">
        <v>198</v>
      </c>
    </row>
    <row r="12" spans="1:17" ht="13.8" thickBot="1" x14ac:dyDescent="0.3">
      <c r="A12" s="284" t="s">
        <v>180</v>
      </c>
      <c r="B12" s="285">
        <v>-0.12603470435171626</v>
      </c>
      <c r="C12" s="286">
        <v>4.5969668718485845E-2</v>
      </c>
      <c r="D12" s="287">
        <v>-0.16538514825731976</v>
      </c>
      <c r="E12" s="288">
        <v>0.60575390114862726</v>
      </c>
      <c r="F12" s="288">
        <v>-0.32857589981845081</v>
      </c>
    </row>
    <row r="13" spans="1:17" ht="13.8" thickTop="1" x14ac:dyDescent="0.25">
      <c r="A13" s="299" t="s">
        <v>222</v>
      </c>
      <c r="B13" s="300">
        <v>-0.14920874837295572</v>
      </c>
      <c r="C13" s="301">
        <v>4.7317203640595551E-2</v>
      </c>
      <c r="D13" s="302">
        <v>-0.21635057295022053</v>
      </c>
      <c r="E13" s="303">
        <v>0.6559433669183099</v>
      </c>
      <c r="F13" s="303">
        <v>-0.32857589981845081</v>
      </c>
    </row>
    <row r="14" spans="1:17" ht="13.8" thickBot="1" x14ac:dyDescent="0.3">
      <c r="A14" s="329" t="s">
        <v>223</v>
      </c>
      <c r="B14" s="330">
        <v>0.47055667385185052</v>
      </c>
      <c r="C14" s="331">
        <v>-0.44342378817377537</v>
      </c>
      <c r="D14" s="332">
        <v>0.51515974018325728</v>
      </c>
      <c r="E14" s="333">
        <v>-0.28751058007407282</v>
      </c>
      <c r="F14" s="333" t="s">
        <v>695</v>
      </c>
    </row>
    <row r="15" spans="1:17" x14ac:dyDescent="0.25">
      <c r="A15" s="164"/>
    </row>
    <row r="29" spans="8:8" x14ac:dyDescent="0.25">
      <c r="H29" s="713"/>
    </row>
  </sheetData>
  <mergeCells count="3">
    <mergeCell ref="A1:G1"/>
    <mergeCell ref="A9:G9"/>
    <mergeCell ref="B10:F10"/>
  </mergeCells>
  <pageMargins left="0.78740157480314965" right="0.59055118110236227" top="0.78740157480314965" bottom="0.39370078740157483" header="0" footer="0.39370078740157483"/>
  <pageSetup paperSize="9" orientation="portrait" r:id="rId1"/>
  <headerFooter scaleWithDoc="0">
    <oddFooter>&amp;R&amp;9&amp;P</oddFooter>
  </headerFooter>
  <colBreaks count="1" manualBreakCount="1">
    <brk id="9" max="1048575" man="1"/>
  </colBreaks>
  <legacyDrawingHF r:id="rId2"/>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Zeros="0" workbookViewId="0"/>
  </sheetViews>
  <sheetFormatPr baseColWidth="10" defaultRowHeight="13.2" x14ac:dyDescent="0.25"/>
  <cols>
    <col min="1" max="1" width="20.5546875" customWidth="1"/>
    <col min="2" max="2" width="8.88671875" bestFit="1" customWidth="1"/>
    <col min="3" max="3" width="8.33203125" bestFit="1" customWidth="1"/>
    <col min="4" max="4" width="9" bestFit="1" customWidth="1"/>
    <col min="5" max="5" width="8.5546875" bestFit="1" customWidth="1"/>
    <col min="6" max="6" width="6.5546875" bestFit="1" customWidth="1"/>
    <col min="7" max="7" width="7.88671875" bestFit="1" customWidth="1"/>
    <col min="8" max="8" width="7" bestFit="1" customWidth="1"/>
    <col min="9" max="9" width="7.5546875" bestFit="1" customWidth="1"/>
    <col min="10" max="10" width="11.109375" bestFit="1" customWidth="1"/>
    <col min="11" max="11" width="11.88671875" bestFit="1" customWidth="1"/>
    <col min="12" max="12" width="10.6640625" bestFit="1" customWidth="1"/>
    <col min="13" max="13" width="8.33203125" bestFit="1" customWidth="1"/>
  </cols>
  <sheetData>
    <row r="1" spans="1:13" ht="27" customHeight="1" thickBot="1" x14ac:dyDescent="0.3">
      <c r="A1" s="1053" t="s">
        <v>571</v>
      </c>
      <c r="B1" s="1053"/>
      <c r="C1" s="1053"/>
      <c r="D1" s="1053"/>
      <c r="E1" s="1053"/>
      <c r="F1" s="1053"/>
      <c r="G1" s="1053"/>
      <c r="H1" s="1053"/>
      <c r="I1" s="1053"/>
      <c r="J1" s="1053"/>
      <c r="K1" s="1053"/>
      <c r="L1" s="1053"/>
      <c r="M1" s="1053"/>
    </row>
    <row r="2" spans="1:13" ht="24.6" thickBot="1" x14ac:dyDescent="0.3">
      <c r="A2" s="255"/>
      <c r="B2" s="257" t="s">
        <v>180</v>
      </c>
      <c r="C2" s="190" t="s">
        <v>199</v>
      </c>
      <c r="D2" s="232" t="s">
        <v>200</v>
      </c>
      <c r="E2" s="258" t="s">
        <v>201</v>
      </c>
      <c r="F2" s="258" t="s">
        <v>202</v>
      </c>
      <c r="G2" s="258" t="s">
        <v>203</v>
      </c>
      <c r="H2" s="258" t="s">
        <v>204</v>
      </c>
      <c r="I2" s="258" t="s">
        <v>205</v>
      </c>
      <c r="J2" s="258" t="s">
        <v>206</v>
      </c>
      <c r="K2" s="258" t="s">
        <v>207</v>
      </c>
      <c r="L2" s="258" t="s">
        <v>208</v>
      </c>
      <c r="M2" s="192" t="s">
        <v>209</v>
      </c>
    </row>
    <row r="3" spans="1:13" ht="13.8" thickBot="1" x14ac:dyDescent="0.3">
      <c r="A3" s="193" t="s">
        <v>180</v>
      </c>
      <c r="B3" s="686">
        <v>3.5753474253902349</v>
      </c>
      <c r="C3" s="645">
        <v>2.0862970437868698</v>
      </c>
      <c r="D3" s="667">
        <v>3.3196396821280341</v>
      </c>
      <c r="E3" s="668">
        <v>4.0378297310589524</v>
      </c>
      <c r="F3" s="668">
        <v>4.2014507689161436</v>
      </c>
      <c r="G3" s="668">
        <v>1.6467880345752155</v>
      </c>
      <c r="H3" s="668">
        <v>3.2956088560037586</v>
      </c>
      <c r="I3" s="668">
        <v>3.8612655214787281</v>
      </c>
      <c r="J3" s="668">
        <v>4.2943310584939418</v>
      </c>
      <c r="K3" s="668">
        <v>5.593116953670938</v>
      </c>
      <c r="L3" s="668">
        <v>9.8925468270802455</v>
      </c>
      <c r="M3" s="646">
        <v>4.1234662797656458</v>
      </c>
    </row>
    <row r="4" spans="1:13" ht="13.8" thickTop="1" x14ac:dyDescent="0.25">
      <c r="A4" s="217" t="s">
        <v>210</v>
      </c>
      <c r="B4" s="669">
        <v>2.8498054825508947</v>
      </c>
      <c r="C4" s="647">
        <v>2.0962498507775709</v>
      </c>
      <c r="D4" s="670">
        <v>3.0184043072851607</v>
      </c>
      <c r="E4" s="671">
        <v>3.6820152669146462</v>
      </c>
      <c r="F4" s="671">
        <v>3.4279353755386901</v>
      </c>
      <c r="G4" s="671">
        <v>1.8546374516302604</v>
      </c>
      <c r="H4" s="671">
        <v>2.9782158393382501</v>
      </c>
      <c r="I4" s="671">
        <v>3.5471003895688398</v>
      </c>
      <c r="J4" s="671">
        <v>3.1064376789615147</v>
      </c>
      <c r="K4" s="671">
        <v>3.8153443388382593</v>
      </c>
      <c r="L4" s="671">
        <v>4.4998030329433583</v>
      </c>
      <c r="M4" s="648">
        <v>3.3503077714139047</v>
      </c>
    </row>
    <row r="5" spans="1:13" x14ac:dyDescent="0.25">
      <c r="A5" s="196" t="s">
        <v>211</v>
      </c>
      <c r="B5" s="672">
        <v>3.9983873956621108</v>
      </c>
      <c r="C5" s="649">
        <v>1.70887627603254</v>
      </c>
      <c r="D5" s="673">
        <v>2.4779627784259937</v>
      </c>
      <c r="E5" s="674">
        <v>3.1834850009873161</v>
      </c>
      <c r="F5" s="674">
        <v>2.9687001419371408</v>
      </c>
      <c r="G5" s="674">
        <v>1.3084528073153252</v>
      </c>
      <c r="H5" s="674">
        <v>4.6755011067986327</v>
      </c>
      <c r="I5" s="674">
        <v>4.4404097730334184</v>
      </c>
      <c r="J5" s="674">
        <v>3.5946041436745828</v>
      </c>
      <c r="K5" s="674">
        <v>3.359037995933523</v>
      </c>
      <c r="L5" s="674">
        <v>27.143349472459988</v>
      </c>
      <c r="M5" s="650">
        <v>3.6430418267993399</v>
      </c>
    </row>
    <row r="6" spans="1:13" ht="13.8" thickBot="1" x14ac:dyDescent="0.3">
      <c r="A6" s="315" t="s">
        <v>212</v>
      </c>
      <c r="B6" s="679">
        <v>6.1970859788005743</v>
      </c>
      <c r="C6" s="661">
        <v>2.1301008324574329</v>
      </c>
      <c r="D6" s="661">
        <v>5.9871925927052168</v>
      </c>
      <c r="E6" s="661">
        <v>8.3332723949562499</v>
      </c>
      <c r="F6" s="661">
        <v>8.9307016581669458</v>
      </c>
      <c r="G6" s="661">
        <v>1.4141116121213011</v>
      </c>
      <c r="H6" s="661">
        <v>3.7434290584467194</v>
      </c>
      <c r="I6" s="661">
        <v>5.4301541903586017</v>
      </c>
      <c r="J6" s="661">
        <v>10.019094428017445</v>
      </c>
      <c r="K6" s="661">
        <v>15.052121576249684</v>
      </c>
      <c r="L6" s="661">
        <v>19.879350198126918</v>
      </c>
      <c r="M6" s="663">
        <v>9.8464184762254749</v>
      </c>
    </row>
    <row r="7" spans="1:13" ht="13.5" customHeight="1" x14ac:dyDescent="0.25">
      <c r="A7" s="72"/>
    </row>
    <row r="9" spans="1:13" x14ac:dyDescent="0.25">
      <c r="A9" s="72"/>
      <c r="B9" s="1"/>
      <c r="C9" s="1"/>
      <c r="D9" s="1"/>
      <c r="E9" s="1"/>
      <c r="F9" s="1"/>
      <c r="G9" s="1"/>
      <c r="H9" s="1"/>
      <c r="I9" s="1"/>
    </row>
    <row r="10" spans="1:13" x14ac:dyDescent="0.25">
      <c r="A10" s="4"/>
      <c r="B10" s="1"/>
      <c r="C10" s="2"/>
      <c r="D10" s="2"/>
      <c r="E10" s="1"/>
      <c r="F10" s="1"/>
      <c r="G10" s="1"/>
      <c r="H10" s="1"/>
      <c r="I10" s="1"/>
    </row>
    <row r="11" spans="1:13" ht="27" customHeight="1" thickBot="1" x14ac:dyDescent="0.3">
      <c r="A11" s="1053" t="s">
        <v>572</v>
      </c>
      <c r="B11" s="1053"/>
      <c r="C11" s="1053"/>
      <c r="D11" s="1053"/>
      <c r="E11" s="1053"/>
      <c r="F11" s="1053"/>
      <c r="G11" s="1053"/>
      <c r="H11" s="1053"/>
      <c r="I11" s="1053"/>
      <c r="J11" s="1053"/>
      <c r="K11" s="1053"/>
      <c r="L11" s="1053"/>
      <c r="M11" s="1053"/>
    </row>
    <row r="12" spans="1:13" ht="13.5" customHeight="1" thickBot="1" x14ac:dyDescent="0.3">
      <c r="A12" s="40"/>
      <c r="B12" s="1061" t="s">
        <v>898</v>
      </c>
      <c r="C12" s="1062"/>
      <c r="D12" s="1062"/>
      <c r="E12" s="1062"/>
      <c r="F12" s="1062"/>
      <c r="G12" s="1062"/>
      <c r="H12" s="1062"/>
      <c r="I12" s="1062"/>
      <c r="J12" s="1062"/>
      <c r="K12" s="1062"/>
      <c r="L12" s="1062"/>
      <c r="M12" s="1062"/>
    </row>
    <row r="13" spans="1:13" ht="24.6" thickBot="1" x14ac:dyDescent="0.3">
      <c r="A13" s="310"/>
      <c r="B13" s="311" t="s">
        <v>180</v>
      </c>
      <c r="C13" s="312" t="s">
        <v>199</v>
      </c>
      <c r="D13" s="313" t="s">
        <v>200</v>
      </c>
      <c r="E13" s="313" t="s">
        <v>201</v>
      </c>
      <c r="F13" s="313" t="s">
        <v>202</v>
      </c>
      <c r="G13" s="313" t="s">
        <v>203</v>
      </c>
      <c r="H13" s="313" t="s">
        <v>204</v>
      </c>
      <c r="I13" s="313" t="s">
        <v>205</v>
      </c>
      <c r="J13" s="313" t="s">
        <v>206</v>
      </c>
      <c r="K13" s="313" t="s">
        <v>207</v>
      </c>
      <c r="L13" s="313" t="s">
        <v>208</v>
      </c>
      <c r="M13" s="314" t="s">
        <v>209</v>
      </c>
    </row>
    <row r="14" spans="1:13" ht="13.8" thickBot="1" x14ac:dyDescent="0.3">
      <c r="A14" s="284" t="s">
        <v>180</v>
      </c>
      <c r="B14" s="285">
        <v>-0.12603470435171948</v>
      </c>
      <c r="C14" s="286">
        <v>4.9871806811947472E-3</v>
      </c>
      <c r="D14" s="287">
        <v>-0.15129729414732762</v>
      </c>
      <c r="E14" s="287">
        <v>-0.12586705557569366</v>
      </c>
      <c r="F14" s="287">
        <v>-0.38399452229521192</v>
      </c>
      <c r="G14" s="287">
        <v>-0.15734778556729412</v>
      </c>
      <c r="H14" s="287">
        <v>-0.13761371959566937</v>
      </c>
      <c r="I14" s="287">
        <v>0.13063869977949638</v>
      </c>
      <c r="J14" s="287">
        <v>-0.17774677594999877</v>
      </c>
      <c r="K14" s="287">
        <v>-8.7365323045491938E-2</v>
      </c>
      <c r="L14" s="287">
        <v>0.56680860006047729</v>
      </c>
      <c r="M14" s="288">
        <v>-0.44173686777148236</v>
      </c>
    </row>
    <row r="15" spans="1:13" ht="13.8" thickTop="1" x14ac:dyDescent="0.25">
      <c r="A15" s="299" t="s">
        <v>210</v>
      </c>
      <c r="B15" s="300">
        <v>9.4214987552845297E-3</v>
      </c>
      <c r="C15" s="301">
        <v>7.4742116192048513E-2</v>
      </c>
      <c r="D15" s="302">
        <v>-5.3290603347517118E-2</v>
      </c>
      <c r="E15" s="302">
        <v>0.10136007387698487</v>
      </c>
      <c r="F15" s="302">
        <v>0.16325609768571292</v>
      </c>
      <c r="G15" s="302">
        <v>-5.8267635127652873E-2</v>
      </c>
      <c r="H15" s="302">
        <v>-3.3453825205531751E-2</v>
      </c>
      <c r="I15" s="302">
        <v>0.11891875032256705</v>
      </c>
      <c r="J15" s="302">
        <v>-0.24354651912122116</v>
      </c>
      <c r="K15" s="302">
        <v>-9.5162781447372002E-2</v>
      </c>
      <c r="L15" s="302">
        <v>0.41903385779271085</v>
      </c>
      <c r="M15" s="303">
        <v>6.0883340151775656E-2</v>
      </c>
    </row>
    <row r="16" spans="1:13" x14ac:dyDescent="0.25">
      <c r="A16" s="289" t="s">
        <v>211</v>
      </c>
      <c r="B16" s="290">
        <v>5.1937982585966935E-2</v>
      </c>
      <c r="C16" s="291">
        <v>-5.2353654362481628E-2</v>
      </c>
      <c r="D16" s="292">
        <v>-4.7620497768917525E-2</v>
      </c>
      <c r="E16" s="292">
        <v>-0.26495145976735801</v>
      </c>
      <c r="F16" s="292">
        <v>-0.67140170868348703</v>
      </c>
      <c r="G16" s="292">
        <v>-0.34128658686964941</v>
      </c>
      <c r="H16" s="292">
        <v>-0.10991382343792211</v>
      </c>
      <c r="I16" s="292">
        <v>0.27939879056258876</v>
      </c>
      <c r="J16" s="292">
        <v>-0.21944872809711147</v>
      </c>
      <c r="K16" s="292">
        <v>-0.54947539959179093</v>
      </c>
      <c r="L16" s="292">
        <v>5.1145829788598771</v>
      </c>
      <c r="M16" s="293">
        <v>0.24606453663759575</v>
      </c>
    </row>
    <row r="17" spans="1:13" ht="13.8" thickBot="1" x14ac:dyDescent="0.3">
      <c r="A17" s="279" t="s">
        <v>212</v>
      </c>
      <c r="B17" s="280">
        <v>-0.33338118861319443</v>
      </c>
      <c r="C17" s="322">
        <v>-0.22951165202961776</v>
      </c>
      <c r="D17" s="323">
        <v>-8.7910118304358353E-2</v>
      </c>
      <c r="E17" s="323">
        <v>-0.18601026225741346</v>
      </c>
      <c r="F17" s="323">
        <v>-0.58998038575848488</v>
      </c>
      <c r="G17" s="323">
        <v>-0.25622491421128035</v>
      </c>
      <c r="H17" s="323">
        <v>-0.40781615899764012</v>
      </c>
      <c r="I17" s="323">
        <v>0.20243827909072309</v>
      </c>
      <c r="J17" s="323">
        <v>3.1057410291985832E-3</v>
      </c>
      <c r="K17" s="323">
        <v>6.1957885189376283E-2</v>
      </c>
      <c r="L17" s="323">
        <v>9.9927357998672139E-2</v>
      </c>
      <c r="M17" s="324">
        <v>-0.70143788293767484</v>
      </c>
    </row>
    <row r="18" spans="1:13" x14ac:dyDescent="0.25">
      <c r="A18" s="72"/>
    </row>
    <row r="25" spans="1:13" x14ac:dyDescent="0.25">
      <c r="H25" s="713"/>
    </row>
  </sheetData>
  <mergeCells count="3">
    <mergeCell ref="A1:M1"/>
    <mergeCell ref="A11:M11"/>
    <mergeCell ref="B12:M12"/>
  </mergeCells>
  <pageMargins left="0.78740157480314965" right="0.59055118110236227" top="0.78740157480314965" bottom="0.39370078740157483" header="0" footer="0.39370078740157483"/>
  <pageSetup paperSize="9" orientation="landscape" r:id="rId1"/>
  <headerFooter scaleWithDoc="0">
    <oddFooter>&amp;R&amp;9&amp;P</oddFooter>
  </headerFooter>
  <legacyDrawingHF r:id="rId2"/>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Zeros="0" workbookViewId="0"/>
  </sheetViews>
  <sheetFormatPr baseColWidth="10" defaultRowHeight="13.2" x14ac:dyDescent="0.25"/>
  <cols>
    <col min="1" max="1" width="24.33203125" customWidth="1"/>
    <col min="2" max="2" width="8.88671875" bestFit="1" customWidth="1"/>
    <col min="3" max="3" width="8.33203125" bestFit="1" customWidth="1"/>
    <col min="4" max="4" width="9" bestFit="1" customWidth="1"/>
    <col min="5" max="5" width="8.5546875" bestFit="1" customWidth="1"/>
    <col min="6" max="6" width="6.5546875" bestFit="1" customWidth="1"/>
    <col min="7" max="7" width="7.88671875" bestFit="1" customWidth="1"/>
    <col min="8" max="8" width="7" bestFit="1" customWidth="1"/>
    <col min="9" max="9" width="7.5546875" bestFit="1" customWidth="1"/>
    <col min="10" max="10" width="11.109375" bestFit="1" customWidth="1"/>
    <col min="11" max="11" width="11.88671875" bestFit="1" customWidth="1"/>
    <col min="12" max="12" width="10.6640625" bestFit="1" customWidth="1"/>
    <col min="13" max="13" width="9.109375" customWidth="1"/>
  </cols>
  <sheetData>
    <row r="1" spans="1:13" ht="27" customHeight="1" thickBot="1" x14ac:dyDescent="0.3">
      <c r="A1" s="1053" t="s">
        <v>569</v>
      </c>
      <c r="B1" s="1053"/>
      <c r="C1" s="1053"/>
      <c r="D1" s="1053"/>
      <c r="E1" s="1053"/>
      <c r="F1" s="1053"/>
      <c r="G1" s="1053"/>
      <c r="H1" s="1053"/>
      <c r="I1" s="1053"/>
      <c r="J1" s="1053"/>
      <c r="K1" s="1053"/>
      <c r="L1" s="1053"/>
      <c r="M1" s="1053"/>
    </row>
    <row r="2" spans="1:13" ht="24.6" thickBot="1" x14ac:dyDescent="0.3">
      <c r="A2" s="255"/>
      <c r="B2" s="257" t="s">
        <v>180</v>
      </c>
      <c r="C2" s="190" t="s">
        <v>199</v>
      </c>
      <c r="D2" s="232" t="s">
        <v>200</v>
      </c>
      <c r="E2" s="258" t="s">
        <v>201</v>
      </c>
      <c r="F2" s="258" t="s">
        <v>202</v>
      </c>
      <c r="G2" s="258" t="s">
        <v>203</v>
      </c>
      <c r="H2" s="258" t="s">
        <v>204</v>
      </c>
      <c r="I2" s="258" t="s">
        <v>205</v>
      </c>
      <c r="J2" s="258" t="s">
        <v>206</v>
      </c>
      <c r="K2" s="258" t="s">
        <v>207</v>
      </c>
      <c r="L2" s="258" t="s">
        <v>208</v>
      </c>
      <c r="M2" s="192" t="s">
        <v>209</v>
      </c>
    </row>
    <row r="3" spans="1:13" ht="13.8" thickBot="1" x14ac:dyDescent="0.3">
      <c r="A3" s="193" t="s">
        <v>180</v>
      </c>
      <c r="B3" s="686">
        <v>3.5753474253902375</v>
      </c>
      <c r="C3" s="645">
        <v>2.0862970437868733</v>
      </c>
      <c r="D3" s="667">
        <v>3.3196396821280314</v>
      </c>
      <c r="E3" s="668">
        <v>4.0378297310589533</v>
      </c>
      <c r="F3" s="668">
        <v>4.2014507689161444</v>
      </c>
      <c r="G3" s="668">
        <v>1.6467880345752159</v>
      </c>
      <c r="H3" s="668">
        <v>3.2956088560037586</v>
      </c>
      <c r="I3" s="668">
        <v>3.8612655214787299</v>
      </c>
      <c r="J3" s="668">
        <v>4.2943310584939418</v>
      </c>
      <c r="K3" s="668">
        <v>5.5931169536709398</v>
      </c>
      <c r="L3" s="668">
        <v>9.8925468270802508</v>
      </c>
      <c r="M3" s="646">
        <v>4.1234662797656476</v>
      </c>
    </row>
    <row r="4" spans="1:13" ht="13.8" thickTop="1" x14ac:dyDescent="0.25">
      <c r="A4" s="217" t="s">
        <v>213</v>
      </c>
      <c r="B4" s="669">
        <v>1</v>
      </c>
      <c r="C4" s="647">
        <v>1</v>
      </c>
      <c r="D4" s="670">
        <v>1</v>
      </c>
      <c r="E4" s="671">
        <v>1</v>
      </c>
      <c r="F4" s="671">
        <v>1</v>
      </c>
      <c r="G4" s="671">
        <v>1</v>
      </c>
      <c r="H4" s="671">
        <v>1</v>
      </c>
      <c r="I4" s="671">
        <v>1</v>
      </c>
      <c r="J4" s="671">
        <v>1</v>
      </c>
      <c r="K4" s="671">
        <v>1</v>
      </c>
      <c r="L4" s="671">
        <v>1</v>
      </c>
      <c r="M4" s="648">
        <v>1</v>
      </c>
    </row>
    <row r="5" spans="1:13" x14ac:dyDescent="0.25">
      <c r="A5" s="196" t="s">
        <v>214</v>
      </c>
      <c r="B5" s="672">
        <v>2.3979548539728923</v>
      </c>
      <c r="C5" s="649">
        <v>2.2154259964296323</v>
      </c>
      <c r="D5" s="673">
        <v>2.429583018163505</v>
      </c>
      <c r="E5" s="674">
        <v>2.4798289112893457</v>
      </c>
      <c r="F5" s="674">
        <v>2.391236244231957</v>
      </c>
      <c r="G5" s="674">
        <v>2.5583437196455243</v>
      </c>
      <c r="H5" s="674">
        <v>2.5477837503646117</v>
      </c>
      <c r="I5" s="674">
        <v>2.4758596115527993</v>
      </c>
      <c r="J5" s="674">
        <v>2.6290735963076859</v>
      </c>
      <c r="K5" s="674">
        <v>2.4134983863413786</v>
      </c>
      <c r="L5" s="674">
        <v>2.4428805383179526</v>
      </c>
      <c r="M5" s="650">
        <v>2.3084489313444085</v>
      </c>
    </row>
    <row r="6" spans="1:13" x14ac:dyDescent="0.25">
      <c r="A6" s="213" t="s">
        <v>215</v>
      </c>
      <c r="B6" s="678">
        <v>5.0598526940307433</v>
      </c>
      <c r="C6" s="651">
        <v>5.400736301054768</v>
      </c>
      <c r="D6" s="664">
        <v>4.9488749186707039</v>
      </c>
      <c r="E6" s="682">
        <v>5.0216065857255083</v>
      </c>
      <c r="F6" s="682">
        <v>4.8096680076008145</v>
      </c>
      <c r="G6" s="682">
        <v>6.2161803811627374</v>
      </c>
      <c r="H6" s="682">
        <v>4.7590360362458881</v>
      </c>
      <c r="I6" s="682">
        <v>4.6758548023669047</v>
      </c>
      <c r="J6" s="682">
        <v>5.2260847866662363</v>
      </c>
      <c r="K6" s="682">
        <v>4.9954001936304495</v>
      </c>
      <c r="L6" s="682">
        <v>4.9823115663882493</v>
      </c>
      <c r="M6" s="652">
        <v>4.8701793617512017</v>
      </c>
    </row>
    <row r="7" spans="1:13" x14ac:dyDescent="0.25">
      <c r="A7" s="196" t="s">
        <v>216</v>
      </c>
      <c r="B7" s="672">
        <v>10.771266594542915</v>
      </c>
      <c r="C7" s="649">
        <v>11.051343745458958</v>
      </c>
      <c r="D7" s="673">
        <v>11.764638229628892</v>
      </c>
      <c r="E7" s="674">
        <v>11.221950312200967</v>
      </c>
      <c r="F7" s="674">
        <v>11.008214388802251</v>
      </c>
      <c r="G7" s="674">
        <v>10</v>
      </c>
      <c r="H7" s="674">
        <v>9.6363529117606017</v>
      </c>
      <c r="I7" s="674">
        <v>9.413839540482325</v>
      </c>
      <c r="J7" s="674">
        <v>11.14687212637358</v>
      </c>
      <c r="K7" s="674">
        <v>10.477288086826462</v>
      </c>
      <c r="L7" s="674">
        <v>9.8325584539940039</v>
      </c>
      <c r="M7" s="650">
        <v>10.556701167335399</v>
      </c>
    </row>
    <row r="8" spans="1:13" x14ac:dyDescent="0.25">
      <c r="A8" s="368" t="s">
        <v>217</v>
      </c>
      <c r="B8" s="675">
        <v>23.666043326413067</v>
      </c>
      <c r="C8" s="653">
        <v>21</v>
      </c>
      <c r="D8" s="653">
        <v>21.913559293384694</v>
      </c>
      <c r="E8" s="653">
        <v>24.279555500534581</v>
      </c>
      <c r="F8" s="653">
        <v>22.525047888160724</v>
      </c>
      <c r="G8" s="653">
        <v>27.445658631810453</v>
      </c>
      <c r="H8" s="653">
        <v>21.776967582355141</v>
      </c>
      <c r="I8" s="653">
        <v>23.973658104586121</v>
      </c>
      <c r="J8" s="653">
        <v>22.455956686274416</v>
      </c>
      <c r="K8" s="653">
        <v>26.338916777052638</v>
      </c>
      <c r="L8" s="653">
        <v>25.279772593945349</v>
      </c>
      <c r="M8" s="654">
        <v>22.785342742300827</v>
      </c>
    </row>
    <row r="9" spans="1:13" ht="13.8" thickBot="1" x14ac:dyDescent="0.3">
      <c r="A9" s="266" t="s">
        <v>218</v>
      </c>
      <c r="B9" s="690">
        <v>72.225416203856611</v>
      </c>
      <c r="C9" s="691">
        <v>0</v>
      </c>
      <c r="D9" s="691">
        <v>43.554551470791807</v>
      </c>
      <c r="E9" s="691">
        <v>133.67423387863397</v>
      </c>
      <c r="F9" s="691">
        <v>34.869827343881177</v>
      </c>
      <c r="G9" s="1044" t="s">
        <v>225</v>
      </c>
      <c r="H9" s="691">
        <v>35</v>
      </c>
      <c r="I9" s="691">
        <v>90</v>
      </c>
      <c r="J9" s="691">
        <v>74.368398461091417</v>
      </c>
      <c r="K9" s="691">
        <v>73.848002181476289</v>
      </c>
      <c r="L9" s="691">
        <v>79.528646449377732</v>
      </c>
      <c r="M9" s="692">
        <v>34.543938920232158</v>
      </c>
    </row>
    <row r="10" spans="1:13" ht="13.5" customHeight="1" x14ac:dyDescent="0.25">
      <c r="A10" s="72" t="s">
        <v>224</v>
      </c>
    </row>
    <row r="12" spans="1:13" ht="27" customHeight="1" thickBot="1" x14ac:dyDescent="0.3">
      <c r="A12" s="1053" t="s">
        <v>570</v>
      </c>
      <c r="B12" s="1053"/>
      <c r="C12" s="1053"/>
      <c r="D12" s="1053"/>
      <c r="E12" s="1053"/>
      <c r="F12" s="1053"/>
      <c r="G12" s="1053"/>
      <c r="H12" s="1053"/>
      <c r="I12" s="1053"/>
      <c r="J12" s="1053"/>
      <c r="K12" s="1053"/>
      <c r="L12" s="1053"/>
      <c r="M12" s="1053"/>
    </row>
    <row r="13" spans="1:13" ht="13.5" customHeight="1" thickBot="1" x14ac:dyDescent="0.3">
      <c r="A13" s="40"/>
      <c r="B13" s="1061" t="s">
        <v>898</v>
      </c>
      <c r="C13" s="1062"/>
      <c r="D13" s="1062"/>
      <c r="E13" s="1062"/>
      <c r="F13" s="1062"/>
      <c r="G13" s="1062"/>
      <c r="H13" s="1062"/>
      <c r="I13" s="1062"/>
      <c r="J13" s="1062"/>
      <c r="K13" s="1062"/>
      <c r="L13" s="1062"/>
      <c r="M13" s="1062"/>
    </row>
    <row r="14" spans="1:13" ht="24.6" thickBot="1" x14ac:dyDescent="0.3">
      <c r="A14" s="310"/>
      <c r="B14" s="311" t="s">
        <v>180</v>
      </c>
      <c r="C14" s="312" t="s">
        <v>199</v>
      </c>
      <c r="D14" s="313" t="s">
        <v>200</v>
      </c>
      <c r="E14" s="313" t="s">
        <v>201</v>
      </c>
      <c r="F14" s="313" t="s">
        <v>202</v>
      </c>
      <c r="G14" s="313" t="s">
        <v>203</v>
      </c>
      <c r="H14" s="313" t="s">
        <v>204</v>
      </c>
      <c r="I14" s="313" t="s">
        <v>205</v>
      </c>
      <c r="J14" s="313" t="s">
        <v>206</v>
      </c>
      <c r="K14" s="313" t="s">
        <v>207</v>
      </c>
      <c r="L14" s="313" t="s">
        <v>208</v>
      </c>
      <c r="M14" s="314" t="s">
        <v>209</v>
      </c>
    </row>
    <row r="15" spans="1:13" ht="13.8" thickBot="1" x14ac:dyDescent="0.3">
      <c r="A15" s="284" t="s">
        <v>180</v>
      </c>
      <c r="B15" s="285">
        <v>-0.12603470435171893</v>
      </c>
      <c r="C15" s="286">
        <v>4.9871806811958574E-3</v>
      </c>
      <c r="D15" s="287">
        <v>-0.15129729414732851</v>
      </c>
      <c r="E15" s="287">
        <v>-0.12586705557569378</v>
      </c>
      <c r="F15" s="287">
        <v>-0.38399452229521169</v>
      </c>
      <c r="G15" s="287">
        <v>-0.15734778556729367</v>
      </c>
      <c r="H15" s="287">
        <v>-0.13761371959566959</v>
      </c>
      <c r="I15" s="287">
        <v>0.13063869977949749</v>
      </c>
      <c r="J15" s="287">
        <v>-0.17774677594999855</v>
      </c>
      <c r="K15" s="287">
        <v>-8.7365323045491272E-2</v>
      </c>
      <c r="L15" s="287">
        <v>0.56680860006047684</v>
      </c>
      <c r="M15" s="288">
        <v>-0.44173686777148213</v>
      </c>
    </row>
    <row r="16" spans="1:13" ht="13.8" thickTop="1" x14ac:dyDescent="0.25">
      <c r="A16" s="299" t="s">
        <v>213</v>
      </c>
      <c r="B16" s="300">
        <v>0</v>
      </c>
      <c r="C16" s="301">
        <v>0</v>
      </c>
      <c r="D16" s="302">
        <v>0</v>
      </c>
      <c r="E16" s="302">
        <v>0</v>
      </c>
      <c r="F16" s="302">
        <v>0</v>
      </c>
      <c r="G16" s="302">
        <v>0</v>
      </c>
      <c r="H16" s="302">
        <v>0</v>
      </c>
      <c r="I16" s="302">
        <v>0</v>
      </c>
      <c r="J16" s="302">
        <v>0</v>
      </c>
      <c r="K16" s="302">
        <v>0</v>
      </c>
      <c r="L16" s="302">
        <v>0</v>
      </c>
      <c r="M16" s="303">
        <v>0</v>
      </c>
    </row>
    <row r="17" spans="1:13" x14ac:dyDescent="0.25">
      <c r="A17" s="289" t="s">
        <v>214</v>
      </c>
      <c r="B17" s="290">
        <v>-9.2442510119074006E-3</v>
      </c>
      <c r="C17" s="291">
        <v>-4.0188694077535003E-2</v>
      </c>
      <c r="D17" s="292">
        <v>-1.4258750720371416E-2</v>
      </c>
      <c r="E17" s="292">
        <v>2.1085019957921336E-2</v>
      </c>
      <c r="F17" s="292">
        <v>-1.4972336786111873E-2</v>
      </c>
      <c r="G17" s="292">
        <v>3.9912072130237508E-2</v>
      </c>
      <c r="H17" s="292">
        <v>4.8280751852850301E-2</v>
      </c>
      <c r="I17" s="292">
        <v>-2.0044894206443731E-2</v>
      </c>
      <c r="J17" s="292">
        <v>6.367208582173034E-2</v>
      </c>
      <c r="K17" s="292">
        <v>1.796961007168929E-2</v>
      </c>
      <c r="L17" s="292">
        <v>2.7886546731674677E-3</v>
      </c>
      <c r="M17" s="293">
        <v>-8.4317633986326634E-2</v>
      </c>
    </row>
    <row r="18" spans="1:13" x14ac:dyDescent="0.25">
      <c r="A18" s="304" t="s">
        <v>215</v>
      </c>
      <c r="B18" s="305">
        <v>-7.6318487858517692E-3</v>
      </c>
      <c r="C18" s="306">
        <v>1.2922779177857446E-2</v>
      </c>
      <c r="D18" s="307">
        <v>-3.3388915233020122E-2</v>
      </c>
      <c r="E18" s="307">
        <v>-1.4044311110278151E-2</v>
      </c>
      <c r="F18" s="307">
        <v>-4.2696738337407947E-2</v>
      </c>
      <c r="G18" s="307">
        <v>0.2632732641965263</v>
      </c>
      <c r="H18" s="307">
        <v>-0.10590401936820348</v>
      </c>
      <c r="I18" s="307">
        <v>-6.9649258014840787E-2</v>
      </c>
      <c r="J18" s="307">
        <v>5.2614588118122141E-2</v>
      </c>
      <c r="K18" s="307">
        <v>-4.2990305417386576E-2</v>
      </c>
      <c r="L18" s="307">
        <v>-1.6794611082464717E-2</v>
      </c>
      <c r="M18" s="309">
        <v>-4.4830746997054693E-2</v>
      </c>
    </row>
    <row r="19" spans="1:13" x14ac:dyDescent="0.25">
      <c r="A19" s="289" t="s">
        <v>216</v>
      </c>
      <c r="B19" s="290">
        <v>-2.6955291801662118E-2</v>
      </c>
      <c r="C19" s="291">
        <v>-0.17170913514598496</v>
      </c>
      <c r="D19" s="292">
        <v>-3.670083910437405E-2</v>
      </c>
      <c r="E19" s="292">
        <v>3.0687913271536083E-2</v>
      </c>
      <c r="F19" s="292">
        <v>6.1720227354526314E-2</v>
      </c>
      <c r="G19" s="292">
        <v>8.8246411752961551E-2</v>
      </c>
      <c r="H19" s="292">
        <v>-4.52918983209738E-2</v>
      </c>
      <c r="I19" s="292">
        <v>-0.11343479458747285</v>
      </c>
      <c r="J19" s="292">
        <v>1.3027431763576125E-2</v>
      </c>
      <c r="K19" s="292">
        <v>-3.3354927525239164E-2</v>
      </c>
      <c r="L19" s="292">
        <v>-5.6979584702008923E-2</v>
      </c>
      <c r="M19" s="293">
        <v>-0.11690367829288117</v>
      </c>
    </row>
    <row r="20" spans="1:13" x14ac:dyDescent="0.25">
      <c r="A20" s="359" t="s">
        <v>217</v>
      </c>
      <c r="B20" s="340">
        <v>2.1539316835080813E-2</v>
      </c>
      <c r="C20" s="360">
        <v>-0.20085444536652142</v>
      </c>
      <c r="D20" s="361">
        <v>-0.1213233907593082</v>
      </c>
      <c r="E20" s="361">
        <v>0.15706367981825897</v>
      </c>
      <c r="F20" s="361">
        <v>-0.14969972588540226</v>
      </c>
      <c r="G20" s="361">
        <v>-8.5144712272984924E-2</v>
      </c>
      <c r="H20" s="361">
        <v>6.2004641921430403E-2</v>
      </c>
      <c r="I20" s="361">
        <v>-0.20087806318046264</v>
      </c>
      <c r="J20" s="361">
        <v>4.9110600307543217E-2</v>
      </c>
      <c r="K20" s="361">
        <v>0.30508034258375405</v>
      </c>
      <c r="L20" s="361">
        <v>5.3190752011671893E-2</v>
      </c>
      <c r="M20" s="362">
        <v>6.0778704317704602E-2</v>
      </c>
    </row>
    <row r="21" spans="1:13" ht="13.8" thickBot="1" x14ac:dyDescent="0.3">
      <c r="A21" s="294" t="s">
        <v>218</v>
      </c>
      <c r="B21" s="295">
        <v>9.0233046427262265E-2</v>
      </c>
      <c r="C21" s="610">
        <v>-1</v>
      </c>
      <c r="D21" s="611">
        <v>0.28831214117978732</v>
      </c>
      <c r="E21" s="611">
        <v>0.54862611328317179</v>
      </c>
      <c r="F21" s="611">
        <v>-0.57913540038905409</v>
      </c>
      <c r="G21" s="927" t="s">
        <v>225</v>
      </c>
      <c r="H21" s="611">
        <v>-0.55023775907753114</v>
      </c>
      <c r="I21" s="611">
        <v>0.73564862964311062</v>
      </c>
      <c r="J21" s="611">
        <v>0.12651712798523707</v>
      </c>
      <c r="K21" s="611">
        <v>0.17443405888384111</v>
      </c>
      <c r="L21" s="611">
        <v>0.61800882028144</v>
      </c>
      <c r="M21" s="613">
        <v>-0.44451548618767145</v>
      </c>
    </row>
    <row r="22" spans="1:13" x14ac:dyDescent="0.25">
      <c r="A22" s="72" t="s">
        <v>224</v>
      </c>
    </row>
    <row r="29" spans="1:13" x14ac:dyDescent="0.25">
      <c r="H29" s="713"/>
    </row>
  </sheetData>
  <mergeCells count="3">
    <mergeCell ref="A1:M1"/>
    <mergeCell ref="A12:M12"/>
    <mergeCell ref="B13:M13"/>
  </mergeCells>
  <pageMargins left="0.78740157480314965" right="0.59055118110236227" top="0.78740157480314965" bottom="0.39370078740157483" header="0" footer="0.39370078740157483"/>
  <pageSetup paperSize="9" orientation="landscape" r:id="rId1"/>
  <headerFooter scaleWithDoc="0">
    <oddFooter>&amp;R&amp;9&amp;P</oddFooter>
  </headerFooter>
  <legacyDrawingHF r:id="rId2"/>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showZeros="0" workbookViewId="0"/>
  </sheetViews>
  <sheetFormatPr baseColWidth="10" defaultRowHeight="13.2" x14ac:dyDescent="0.25"/>
  <cols>
    <col min="1" max="1" width="21.33203125" customWidth="1"/>
    <col min="2" max="2" width="8.88671875" bestFit="1" customWidth="1"/>
    <col min="3" max="3" width="8.33203125" bestFit="1" customWidth="1"/>
    <col min="4" max="4" width="10.5546875" bestFit="1" customWidth="1"/>
    <col min="5" max="5" width="8.5546875" bestFit="1" customWidth="1"/>
    <col min="6" max="6" width="6.5546875" bestFit="1" customWidth="1"/>
    <col min="7" max="7" width="7.88671875" bestFit="1" customWidth="1"/>
    <col min="8" max="8" width="7" bestFit="1" customWidth="1"/>
    <col min="9" max="9" width="7.5546875" bestFit="1" customWidth="1"/>
    <col min="10" max="10" width="12" bestFit="1" customWidth="1"/>
    <col min="11" max="11" width="7.5546875" bestFit="1" customWidth="1"/>
    <col min="12" max="12" width="10.6640625" bestFit="1" customWidth="1"/>
    <col min="13" max="13" width="8.6640625" customWidth="1"/>
  </cols>
  <sheetData>
    <row r="1" spans="1:13" ht="27" customHeight="1" thickBot="1" x14ac:dyDescent="0.3">
      <c r="A1" s="1053" t="s">
        <v>567</v>
      </c>
      <c r="B1" s="1053"/>
      <c r="C1" s="1053"/>
      <c r="D1" s="1053"/>
      <c r="E1" s="1053"/>
      <c r="F1" s="1053"/>
      <c r="G1" s="1053"/>
      <c r="H1" s="1053"/>
      <c r="I1" s="1053"/>
      <c r="J1" s="1053"/>
      <c r="K1" s="1053"/>
      <c r="L1" s="1053"/>
      <c r="M1" s="1053"/>
    </row>
    <row r="2" spans="1:13" ht="24.6" thickBot="1" x14ac:dyDescent="0.3">
      <c r="A2" s="255"/>
      <c r="B2" s="257" t="s">
        <v>180</v>
      </c>
      <c r="C2" s="190" t="s">
        <v>199</v>
      </c>
      <c r="D2" s="232" t="s">
        <v>200</v>
      </c>
      <c r="E2" s="258" t="s">
        <v>201</v>
      </c>
      <c r="F2" s="258" t="s">
        <v>202</v>
      </c>
      <c r="G2" s="258" t="s">
        <v>203</v>
      </c>
      <c r="H2" s="258" t="s">
        <v>204</v>
      </c>
      <c r="I2" s="258" t="s">
        <v>205</v>
      </c>
      <c r="J2" s="258" t="s">
        <v>206</v>
      </c>
      <c r="K2" s="258" t="s">
        <v>207</v>
      </c>
      <c r="L2" s="258" t="s">
        <v>208</v>
      </c>
      <c r="M2" s="192" t="s">
        <v>209</v>
      </c>
    </row>
    <row r="3" spans="1:13" ht="13.8" thickBot="1" x14ac:dyDescent="0.3">
      <c r="A3" s="193" t="s">
        <v>180</v>
      </c>
      <c r="B3" s="686">
        <v>3.5753474253902384</v>
      </c>
      <c r="C3" s="645">
        <v>2.0862970437868738</v>
      </c>
      <c r="D3" s="667">
        <v>3.3196396821280332</v>
      </c>
      <c r="E3" s="668">
        <v>4.037829731058955</v>
      </c>
      <c r="F3" s="668">
        <v>4.2014507689161453</v>
      </c>
      <c r="G3" s="668">
        <v>1.6467880345752157</v>
      </c>
      <c r="H3" s="668">
        <v>3.2956088560037595</v>
      </c>
      <c r="I3" s="668">
        <v>3.8612655214787268</v>
      </c>
      <c r="J3" s="668">
        <v>4.2943310584939436</v>
      </c>
      <c r="K3" s="668">
        <v>5.5931169536709415</v>
      </c>
      <c r="L3" s="668">
        <v>9.892546827080249</v>
      </c>
      <c r="M3" s="646">
        <v>4.1234662797656476</v>
      </c>
    </row>
    <row r="4" spans="1:13" ht="13.8" thickTop="1" x14ac:dyDescent="0.25">
      <c r="A4" s="250" t="s">
        <v>219</v>
      </c>
      <c r="B4" s="669">
        <v>2.5555768637430063</v>
      </c>
      <c r="C4" s="647">
        <v>1.6637922295316041</v>
      </c>
      <c r="D4" s="670">
        <v>2.5618643453666157</v>
      </c>
      <c r="E4" s="671">
        <v>3.3026233587108078</v>
      </c>
      <c r="F4" s="671">
        <v>2.6903874741719411</v>
      </c>
      <c r="G4" s="671">
        <v>1.6168532907922264</v>
      </c>
      <c r="H4" s="671">
        <v>2.8008160767341566</v>
      </c>
      <c r="I4" s="671">
        <v>3.4133476891158741</v>
      </c>
      <c r="J4" s="671">
        <v>2.9287566350594001</v>
      </c>
      <c r="K4" s="671">
        <v>3.3701548584382999</v>
      </c>
      <c r="L4" s="671">
        <v>3.3684005708681055</v>
      </c>
      <c r="M4" s="648">
        <v>2.685180077532185</v>
      </c>
    </row>
    <row r="5" spans="1:13" x14ac:dyDescent="0.25">
      <c r="A5" s="196" t="s">
        <v>220</v>
      </c>
      <c r="B5" s="672">
        <v>5.6877730624035614</v>
      </c>
      <c r="C5" s="649">
        <v>3.072407287168192</v>
      </c>
      <c r="D5" s="673">
        <v>3.3723543968628928</v>
      </c>
      <c r="E5" s="674">
        <v>4.9218400375873861</v>
      </c>
      <c r="F5" s="674">
        <v>4.0869421841978486</v>
      </c>
      <c r="G5" s="674">
        <v>1.6475657873113749</v>
      </c>
      <c r="H5" s="674">
        <v>3.7446676264359962</v>
      </c>
      <c r="I5" s="674">
        <v>3.8461132590818337</v>
      </c>
      <c r="J5" s="674">
        <v>9.0834280593053158</v>
      </c>
      <c r="K5" s="674">
        <v>9.4967554301142254</v>
      </c>
      <c r="L5" s="674">
        <v>20.491131323961536</v>
      </c>
      <c r="M5" s="650">
        <v>3.0722872721719043</v>
      </c>
    </row>
    <row r="6" spans="1:13" ht="13.8" thickBot="1" x14ac:dyDescent="0.3">
      <c r="A6" s="315" t="s">
        <v>221</v>
      </c>
      <c r="B6" s="679">
        <v>4.2485773242494691</v>
      </c>
      <c r="C6" s="661">
        <v>1.8899215086157279</v>
      </c>
      <c r="D6" s="662">
        <v>5.9458759453348877</v>
      </c>
      <c r="E6" s="684">
        <v>5.730453880010594</v>
      </c>
      <c r="F6" s="684">
        <v>9.2277236093868584</v>
      </c>
      <c r="G6" s="684">
        <v>1.7224244550396859</v>
      </c>
      <c r="H6" s="684">
        <v>4.3465636728939812</v>
      </c>
      <c r="I6" s="684">
        <v>6.3707535271040969</v>
      </c>
      <c r="J6" s="684">
        <v>4.6757910884161742</v>
      </c>
      <c r="K6" s="684">
        <v>8.0095263269883397</v>
      </c>
      <c r="L6" s="684">
        <v>10.7827476573989</v>
      </c>
      <c r="M6" s="663">
        <v>9.6466794314969011</v>
      </c>
    </row>
    <row r="7" spans="1:13" ht="13.5" customHeight="1" x14ac:dyDescent="0.25">
      <c r="A7" s="72"/>
    </row>
    <row r="8" spans="1:13" x14ac:dyDescent="0.25">
      <c r="A8" s="4"/>
      <c r="B8" s="1"/>
      <c r="C8" s="2"/>
      <c r="D8" s="2"/>
      <c r="E8" s="1"/>
      <c r="F8" s="1"/>
      <c r="G8" s="1"/>
      <c r="H8" s="1"/>
      <c r="I8" s="1"/>
    </row>
    <row r="9" spans="1:13" ht="27" customHeight="1" thickBot="1" x14ac:dyDescent="0.3">
      <c r="A9" s="1053" t="s">
        <v>568</v>
      </c>
      <c r="B9" s="1053"/>
      <c r="C9" s="1053"/>
      <c r="D9" s="1053"/>
      <c r="E9" s="1053"/>
      <c r="F9" s="1053"/>
      <c r="G9" s="1053"/>
      <c r="H9" s="1053"/>
      <c r="I9" s="1053"/>
      <c r="J9" s="1053"/>
      <c r="K9" s="1053"/>
      <c r="L9" s="1053"/>
      <c r="M9" s="1053"/>
    </row>
    <row r="10" spans="1:13" ht="13.5" customHeight="1" thickBot="1" x14ac:dyDescent="0.3">
      <c r="A10" s="40"/>
      <c r="B10" s="1061" t="s">
        <v>898</v>
      </c>
      <c r="C10" s="1062"/>
      <c r="D10" s="1062"/>
      <c r="E10" s="1062"/>
      <c r="F10" s="1062"/>
      <c r="G10" s="1062"/>
      <c r="H10" s="1062"/>
      <c r="I10" s="1062"/>
      <c r="J10" s="1062"/>
      <c r="K10" s="1062"/>
      <c r="L10" s="1062"/>
      <c r="M10" s="1062"/>
    </row>
    <row r="11" spans="1:13" ht="24.6" thickBot="1" x14ac:dyDescent="0.3">
      <c r="A11" s="310"/>
      <c r="B11" s="311" t="s">
        <v>180</v>
      </c>
      <c r="C11" s="312" t="s">
        <v>199</v>
      </c>
      <c r="D11" s="313" t="s">
        <v>200</v>
      </c>
      <c r="E11" s="313" t="s">
        <v>201</v>
      </c>
      <c r="F11" s="313" t="s">
        <v>202</v>
      </c>
      <c r="G11" s="313" t="s">
        <v>203</v>
      </c>
      <c r="H11" s="313" t="s">
        <v>204</v>
      </c>
      <c r="I11" s="313" t="s">
        <v>205</v>
      </c>
      <c r="J11" s="313" t="s">
        <v>206</v>
      </c>
      <c r="K11" s="313" t="s">
        <v>207</v>
      </c>
      <c r="L11" s="313" t="s">
        <v>208</v>
      </c>
      <c r="M11" s="314" t="s">
        <v>209</v>
      </c>
    </row>
    <row r="12" spans="1:13" ht="13.8" thickBot="1" x14ac:dyDescent="0.3">
      <c r="A12" s="284" t="s">
        <v>180</v>
      </c>
      <c r="B12" s="285">
        <v>-0.12603470435171871</v>
      </c>
      <c r="C12" s="286">
        <v>4.9871806811967456E-3</v>
      </c>
      <c r="D12" s="287">
        <v>-0.15129729414732751</v>
      </c>
      <c r="E12" s="287">
        <v>-0.125867055575693</v>
      </c>
      <c r="F12" s="287">
        <v>-0.38399452229521158</v>
      </c>
      <c r="G12" s="287">
        <v>-0.15734778556729367</v>
      </c>
      <c r="H12" s="287">
        <v>-0.1376137195956697</v>
      </c>
      <c r="I12" s="287">
        <v>0.13063869977949616</v>
      </c>
      <c r="J12" s="287">
        <v>-0.17774677594999866</v>
      </c>
      <c r="K12" s="287">
        <v>-8.7365323045490939E-2</v>
      </c>
      <c r="L12" s="287">
        <v>0.56680860006047773</v>
      </c>
      <c r="M12" s="288">
        <v>-0.44173686777148202</v>
      </c>
    </row>
    <row r="13" spans="1:13" ht="13.8" thickTop="1" x14ac:dyDescent="0.25">
      <c r="A13" s="299" t="s">
        <v>219</v>
      </c>
      <c r="B13" s="300">
        <v>8.8722805803242988E-3</v>
      </c>
      <c r="C13" s="301">
        <v>6.1507003340023791E-2</v>
      </c>
      <c r="D13" s="302">
        <v>-6.1761293052906785E-2</v>
      </c>
      <c r="E13" s="302">
        <v>8.7685804016601088E-2</v>
      </c>
      <c r="F13" s="302">
        <v>-1.8559960803315012E-2</v>
      </c>
      <c r="G13" s="302">
        <v>-0.16378462654874459</v>
      </c>
      <c r="H13" s="302">
        <v>-0.10450191059830882</v>
      </c>
      <c r="I13" s="302">
        <v>4.9963893102389578E-2</v>
      </c>
      <c r="J13" s="302">
        <v>-0.13311353446293728</v>
      </c>
      <c r="K13" s="302">
        <v>0.10425023979154302</v>
      </c>
      <c r="L13" s="302">
        <v>0.15745810032868368</v>
      </c>
      <c r="M13" s="303">
        <v>2.3801797021284044E-2</v>
      </c>
    </row>
    <row r="14" spans="1:13" x14ac:dyDescent="0.25">
      <c r="A14" s="289" t="s">
        <v>220</v>
      </c>
      <c r="B14" s="290">
        <v>-0.13499344051648809</v>
      </c>
      <c r="C14" s="291">
        <v>0.25318666321300931</v>
      </c>
      <c r="D14" s="292">
        <v>-9.6497458279331427E-2</v>
      </c>
      <c r="E14" s="292">
        <v>-0.40455420294584732</v>
      </c>
      <c r="F14" s="292">
        <v>-0.77786075369930407</v>
      </c>
      <c r="G14" s="292">
        <v>-0.41591032146771101</v>
      </c>
      <c r="H14" s="292">
        <v>-0.34541562713184182</v>
      </c>
      <c r="I14" s="292">
        <v>-5.7485101042021869E-2</v>
      </c>
      <c r="J14" s="292">
        <v>-0.17457642540822849</v>
      </c>
      <c r="K14" s="292">
        <v>-0.18880386213844147</v>
      </c>
      <c r="L14" s="292">
        <v>1.5578974135353598</v>
      </c>
      <c r="M14" s="293">
        <v>-0.51924605752446307</v>
      </c>
    </row>
    <row r="15" spans="1:13" ht="13.8" thickBot="1" x14ac:dyDescent="0.3">
      <c r="A15" s="279" t="s">
        <v>221</v>
      </c>
      <c r="B15" s="280">
        <v>-0.2766103502432633</v>
      </c>
      <c r="C15" s="281">
        <v>-0.26404787497446247</v>
      </c>
      <c r="D15" s="282">
        <v>-0.13042807948999535</v>
      </c>
      <c r="E15" s="282">
        <v>2.3679860805337682E-2</v>
      </c>
      <c r="F15" s="282">
        <v>0.50023930348140566</v>
      </c>
      <c r="G15" s="282">
        <v>-9.9191281900019801E-2</v>
      </c>
      <c r="H15" s="282">
        <v>6.7928125261455197E-2</v>
      </c>
      <c r="I15" s="282">
        <v>1.0121049134226512</v>
      </c>
      <c r="J15" s="282">
        <v>-0.34356010141458582</v>
      </c>
      <c r="K15" s="282">
        <v>-0.20249350955297507</v>
      </c>
      <c r="L15" s="282">
        <v>-8.318710720277811E-2</v>
      </c>
      <c r="M15" s="283">
        <v>-0.5972788723031337</v>
      </c>
    </row>
    <row r="16" spans="1:13" x14ac:dyDescent="0.25">
      <c r="A16" s="72"/>
    </row>
    <row r="23" spans="8:8" x14ac:dyDescent="0.25">
      <c r="H23" s="713"/>
    </row>
  </sheetData>
  <mergeCells count="3">
    <mergeCell ref="A1:M1"/>
    <mergeCell ref="A9:M9"/>
    <mergeCell ref="B10:M10"/>
  </mergeCells>
  <pageMargins left="0.78740157480314965" right="0.59055118110236227" top="0.78740157480314965" bottom="0.39370078740157483" header="0" footer="0.39370078740157483"/>
  <pageSetup paperSize="9" orientation="landscape" r:id="rId1"/>
  <headerFooter scaleWithDoc="0">
    <oddFooter>&amp;R&amp;9&amp;P</oddFooter>
  </headerFooter>
  <legacyDrawingHF r:id="rId2"/>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Zeros="0" workbookViewId="0"/>
  </sheetViews>
  <sheetFormatPr baseColWidth="10" defaultRowHeight="13.2" x14ac:dyDescent="0.25"/>
  <cols>
    <col min="1" max="1" width="20.5546875" customWidth="1"/>
    <col min="2" max="2" width="8.88671875" bestFit="1" customWidth="1"/>
    <col min="3" max="3" width="8.33203125" bestFit="1" customWidth="1"/>
    <col min="4" max="4" width="9" bestFit="1" customWidth="1"/>
    <col min="5" max="5" width="8.5546875" bestFit="1" customWidth="1"/>
    <col min="6" max="6" width="6.5546875" bestFit="1" customWidth="1"/>
    <col min="7" max="7" width="8.6640625" bestFit="1" customWidth="1"/>
    <col min="8" max="8" width="7.88671875" bestFit="1" customWidth="1"/>
    <col min="9" max="9" width="8.44140625" bestFit="1" customWidth="1"/>
    <col min="10" max="10" width="11.109375" bestFit="1" customWidth="1"/>
    <col min="11" max="11" width="11.88671875" bestFit="1" customWidth="1"/>
    <col min="12" max="12" width="10.6640625" bestFit="1" customWidth="1"/>
    <col min="13" max="13" width="8.33203125" bestFit="1" customWidth="1"/>
  </cols>
  <sheetData>
    <row r="1" spans="1:13" ht="27" customHeight="1" thickBot="1" x14ac:dyDescent="0.3">
      <c r="A1" s="1053" t="s">
        <v>565</v>
      </c>
      <c r="B1" s="1053"/>
      <c r="C1" s="1053"/>
      <c r="D1" s="1053"/>
      <c r="E1" s="1053"/>
      <c r="F1" s="1053"/>
      <c r="G1" s="1053"/>
      <c r="H1" s="1053"/>
      <c r="I1" s="1053"/>
      <c r="J1" s="1053"/>
      <c r="K1" s="1053"/>
      <c r="L1" s="1053"/>
      <c r="M1" s="1053"/>
    </row>
    <row r="2" spans="1:13" ht="24.6" thickBot="1" x14ac:dyDescent="0.3">
      <c r="A2" s="255"/>
      <c r="B2" s="257" t="s">
        <v>180</v>
      </c>
      <c r="C2" s="190" t="s">
        <v>199</v>
      </c>
      <c r="D2" s="232" t="s">
        <v>200</v>
      </c>
      <c r="E2" s="258" t="s">
        <v>201</v>
      </c>
      <c r="F2" s="258" t="s">
        <v>202</v>
      </c>
      <c r="G2" s="258" t="s">
        <v>203</v>
      </c>
      <c r="H2" s="258" t="s">
        <v>204</v>
      </c>
      <c r="I2" s="258" t="s">
        <v>205</v>
      </c>
      <c r="J2" s="258" t="s">
        <v>206</v>
      </c>
      <c r="K2" s="258" t="s">
        <v>207</v>
      </c>
      <c r="L2" s="258" t="s">
        <v>208</v>
      </c>
      <c r="M2" s="192" t="s">
        <v>209</v>
      </c>
    </row>
    <row r="3" spans="1:13" ht="13.8" thickBot="1" x14ac:dyDescent="0.3">
      <c r="A3" s="193" t="s">
        <v>180</v>
      </c>
      <c r="B3" s="686">
        <v>3.5753474253902358</v>
      </c>
      <c r="C3" s="645">
        <v>2.0862970437868693</v>
      </c>
      <c r="D3" s="645">
        <v>3.3196396821280318</v>
      </c>
      <c r="E3" s="645">
        <v>4.0378297310589559</v>
      </c>
      <c r="F3" s="645">
        <v>4.2014507689161462</v>
      </c>
      <c r="G3" s="645">
        <v>1.6467880345752166</v>
      </c>
      <c r="H3" s="645">
        <v>3.2956088560037613</v>
      </c>
      <c r="I3" s="645">
        <v>3.8612655214787308</v>
      </c>
      <c r="J3" s="645">
        <v>4.2943310584939463</v>
      </c>
      <c r="K3" s="645">
        <v>5.5931169536709406</v>
      </c>
      <c r="L3" s="645">
        <v>9.8925468270802437</v>
      </c>
      <c r="M3" s="645">
        <v>4.1234662797656396</v>
      </c>
    </row>
    <row r="4" spans="1:13" ht="13.8" thickTop="1" x14ac:dyDescent="0.25">
      <c r="A4" s="250" t="s">
        <v>222</v>
      </c>
      <c r="B4" s="669">
        <v>3.5644576117943014</v>
      </c>
      <c r="C4" s="647">
        <v>2.0873901381917426</v>
      </c>
      <c r="D4" s="670">
        <v>3.3917916654777107</v>
      </c>
      <c r="E4" s="671">
        <v>4.0549697563328619</v>
      </c>
      <c r="F4" s="671">
        <v>4.2938499841826525</v>
      </c>
      <c r="G4" s="671">
        <v>1.6467880345752166</v>
      </c>
      <c r="H4" s="671">
        <v>3.2622626621353334</v>
      </c>
      <c r="I4" s="671">
        <v>3.8533281257780838</v>
      </c>
      <c r="J4" s="671">
        <v>4.1125290591809538</v>
      </c>
      <c r="K4" s="671">
        <v>5.8031353173525799</v>
      </c>
      <c r="L4" s="671">
        <v>10.086859023585973</v>
      </c>
      <c r="M4" s="648">
        <v>4.3612951215690074</v>
      </c>
    </row>
    <row r="5" spans="1:13" ht="13.8" thickBot="1" x14ac:dyDescent="0.3">
      <c r="A5" s="370" t="s">
        <v>223</v>
      </c>
      <c r="B5" s="697">
        <v>3.8772938675121713</v>
      </c>
      <c r="C5" s="698">
        <v>1.7462607779256283</v>
      </c>
      <c r="D5" s="698">
        <v>2.3505166902735741</v>
      </c>
      <c r="E5" s="698">
        <v>3.6231442601185417</v>
      </c>
      <c r="F5" s="698">
        <v>2.6046146939696566</v>
      </c>
      <c r="G5" s="698">
        <v>0</v>
      </c>
      <c r="H5" s="698">
        <v>3.5442965618916591</v>
      </c>
      <c r="I5" s="698">
        <v>5</v>
      </c>
      <c r="J5" s="698">
        <v>11.535276963250283</v>
      </c>
      <c r="K5" s="698">
        <v>4.1843368493876039</v>
      </c>
      <c r="L5" s="698">
        <v>2.3906010127212443</v>
      </c>
      <c r="M5" s="699">
        <v>2.4670790795285722</v>
      </c>
    </row>
    <row r="6" spans="1:13" ht="13.5" customHeight="1" x14ac:dyDescent="0.25">
      <c r="A6" s="72"/>
    </row>
    <row r="8" spans="1:13" x14ac:dyDescent="0.25">
      <c r="A8" s="4"/>
      <c r="B8" s="1"/>
      <c r="C8" s="2"/>
      <c r="D8" s="2"/>
      <c r="E8" s="1"/>
      <c r="F8" s="1"/>
      <c r="G8" s="1"/>
      <c r="H8" s="1"/>
      <c r="I8" s="1"/>
    </row>
    <row r="9" spans="1:13" ht="27" customHeight="1" thickBot="1" x14ac:dyDescent="0.3">
      <c r="A9" s="1053" t="s">
        <v>566</v>
      </c>
      <c r="B9" s="1053"/>
      <c r="C9" s="1053"/>
      <c r="D9" s="1053"/>
      <c r="E9" s="1053"/>
      <c r="F9" s="1053"/>
      <c r="G9" s="1053"/>
      <c r="H9" s="1053"/>
      <c r="I9" s="1053"/>
      <c r="J9" s="1053"/>
      <c r="K9" s="1053"/>
      <c r="L9" s="1053"/>
      <c r="M9" s="1053"/>
    </row>
    <row r="10" spans="1:13" ht="13.5" customHeight="1" thickBot="1" x14ac:dyDescent="0.3">
      <c r="A10" s="40"/>
      <c r="B10" s="1061" t="s">
        <v>898</v>
      </c>
      <c r="C10" s="1062"/>
      <c r="D10" s="1062"/>
      <c r="E10" s="1062"/>
      <c r="F10" s="1062"/>
      <c r="G10" s="1062"/>
      <c r="H10" s="1062"/>
      <c r="I10" s="1062"/>
      <c r="J10" s="1062"/>
      <c r="K10" s="1062"/>
      <c r="L10" s="1062"/>
      <c r="M10" s="1062"/>
    </row>
    <row r="11" spans="1:13" ht="24.6" thickBot="1" x14ac:dyDescent="0.3">
      <c r="A11" s="310"/>
      <c r="B11" s="311" t="s">
        <v>180</v>
      </c>
      <c r="C11" s="312" t="s">
        <v>199</v>
      </c>
      <c r="D11" s="313" t="s">
        <v>200</v>
      </c>
      <c r="E11" s="313" t="s">
        <v>201</v>
      </c>
      <c r="F11" s="313" t="s">
        <v>202</v>
      </c>
      <c r="G11" s="313" t="s">
        <v>203</v>
      </c>
      <c r="H11" s="313" t="s">
        <v>204</v>
      </c>
      <c r="I11" s="313" t="s">
        <v>205</v>
      </c>
      <c r="J11" s="313" t="s">
        <v>206</v>
      </c>
      <c r="K11" s="313" t="s">
        <v>207</v>
      </c>
      <c r="L11" s="313" t="s">
        <v>208</v>
      </c>
      <c r="M11" s="314" t="s">
        <v>209</v>
      </c>
    </row>
    <row r="12" spans="1:13" ht="13.8" thickBot="1" x14ac:dyDescent="0.3">
      <c r="A12" s="284" t="s">
        <v>180</v>
      </c>
      <c r="B12" s="285">
        <v>-0.1260347043517186</v>
      </c>
      <c r="C12" s="286">
        <v>4.9871806811951913E-3</v>
      </c>
      <c r="D12" s="287">
        <v>-0.1512972941473274</v>
      </c>
      <c r="E12" s="287">
        <v>-0.12586705557569355</v>
      </c>
      <c r="F12" s="287">
        <v>-0.38399452229521136</v>
      </c>
      <c r="G12" s="287">
        <v>-0.15734778556729256</v>
      </c>
      <c r="H12" s="287">
        <v>-0.13761371959566815</v>
      </c>
      <c r="I12" s="287">
        <v>0.13063869977949705</v>
      </c>
      <c r="J12" s="287">
        <v>-0.17774677594999733</v>
      </c>
      <c r="K12" s="287">
        <v>-8.7365323045491272E-2</v>
      </c>
      <c r="L12" s="287">
        <v>0.5668086000604764</v>
      </c>
      <c r="M12" s="288">
        <v>-0.44173686777148269</v>
      </c>
    </row>
    <row r="13" spans="1:13" ht="13.8" thickTop="1" x14ac:dyDescent="0.25">
      <c r="A13" s="299" t="s">
        <v>222</v>
      </c>
      <c r="B13" s="300">
        <v>-0.14920874837295806</v>
      </c>
      <c r="C13" s="301">
        <v>6.0111778447196063E-3</v>
      </c>
      <c r="D13" s="302">
        <v>-0.1334291904660635</v>
      </c>
      <c r="E13" s="302">
        <v>-0.15428203831958376</v>
      </c>
      <c r="F13" s="302">
        <v>-0.38484950993171985</v>
      </c>
      <c r="G13" s="302">
        <v>-0.15151882801624883</v>
      </c>
      <c r="H13" s="302">
        <v>-0.17136021520684641</v>
      </c>
      <c r="I13" s="302">
        <v>8.1453087602971763E-2</v>
      </c>
      <c r="J13" s="302">
        <v>-0.24641937264763558</v>
      </c>
      <c r="K13" s="302">
        <v>-0.11508743265285903</v>
      </c>
      <c r="L13" s="302">
        <v>0.53926627668245364</v>
      </c>
      <c r="M13" s="303">
        <v>-0.48923155883838165</v>
      </c>
    </row>
    <row r="14" spans="1:13" ht="13.8" thickBot="1" x14ac:dyDescent="0.3">
      <c r="A14" s="363" t="s">
        <v>223</v>
      </c>
      <c r="B14" s="364">
        <v>0.47055667385185052</v>
      </c>
      <c r="C14" s="365">
        <v>-0.38114659447886035</v>
      </c>
      <c r="D14" s="366">
        <v>-0.38373794119891613</v>
      </c>
      <c r="E14" s="366">
        <v>0.43434709859790654</v>
      </c>
      <c r="F14" s="366">
        <v>-0.21639666538503799</v>
      </c>
      <c r="G14" s="377">
        <v>-1</v>
      </c>
      <c r="H14" s="377">
        <v>0.17952698219724517</v>
      </c>
      <c r="I14" s="366">
        <v>0.74230547729166596</v>
      </c>
      <c r="J14" s="366">
        <v>2.5581970977577431</v>
      </c>
      <c r="K14" s="366">
        <v>0.56764215408066887</v>
      </c>
      <c r="L14" s="366">
        <v>0.21855707623393372</v>
      </c>
      <c r="M14" s="367">
        <v>0.40231748660346067</v>
      </c>
    </row>
    <row r="15" spans="1:13" x14ac:dyDescent="0.25">
      <c r="A15" s="72"/>
    </row>
    <row r="29" spans="8:8" x14ac:dyDescent="0.25">
      <c r="H29" s="713"/>
    </row>
  </sheetData>
  <mergeCells count="3">
    <mergeCell ref="A1:M1"/>
    <mergeCell ref="A9:M9"/>
    <mergeCell ref="B10:M10"/>
  </mergeCells>
  <pageMargins left="0.78740157480314965" right="0.59055118110236227" top="0.78740157480314965" bottom="0.39370078740157483" header="0" footer="0.39370078740157483"/>
  <pageSetup paperSize="9" orientation="landscape" r:id="rId1"/>
  <headerFooter scaleWithDoc="0">
    <oddFooter>&amp;R&amp;9&amp;P</oddFooter>
  </headerFooter>
  <legacyDrawingHF r:id="rId2"/>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Zeros="0" workbookViewId="0"/>
  </sheetViews>
  <sheetFormatPr baseColWidth="10" defaultRowHeight="13.2" x14ac:dyDescent="0.25"/>
  <cols>
    <col min="1" max="1" width="25.44140625" bestFit="1" customWidth="1"/>
    <col min="2" max="3" width="9.88671875" bestFit="1" customWidth="1"/>
    <col min="4" max="4" width="10.109375" bestFit="1" customWidth="1"/>
    <col min="5" max="5" width="11.5546875" customWidth="1"/>
    <col min="6" max="6" width="10.88671875" customWidth="1"/>
    <col min="7" max="7" width="11.5546875" style="1" bestFit="1" customWidth="1"/>
    <col min="9" max="9" width="11.44140625" customWidth="1"/>
  </cols>
  <sheetData>
    <row r="1" spans="1:7" ht="27" customHeight="1" thickBot="1" x14ac:dyDescent="0.3">
      <c r="A1" s="1053" t="s">
        <v>563</v>
      </c>
      <c r="B1" s="1053"/>
      <c r="C1" s="1053"/>
      <c r="D1" s="1053"/>
      <c r="E1" s="1053"/>
      <c r="F1" s="1053"/>
      <c r="G1" s="1053"/>
    </row>
    <row r="2" spans="1:7" ht="13.8" thickBot="1" x14ac:dyDescent="0.3">
      <c r="A2" s="255"/>
      <c r="B2" s="257" t="s">
        <v>180</v>
      </c>
      <c r="C2" s="190" t="s">
        <v>210</v>
      </c>
      <c r="D2" s="232" t="s">
        <v>211</v>
      </c>
      <c r="E2" s="192" t="s">
        <v>212</v>
      </c>
      <c r="G2"/>
    </row>
    <row r="3" spans="1:7" ht="13.8" thickBot="1" x14ac:dyDescent="0.3">
      <c r="A3" s="193" t="s">
        <v>180</v>
      </c>
      <c r="B3" s="686">
        <v>3.5753474253902371</v>
      </c>
      <c r="C3" s="645">
        <v>2.8498054825508969</v>
      </c>
      <c r="D3" s="667">
        <v>3.9983873956621121</v>
      </c>
      <c r="E3" s="646">
        <v>6.1970859788005743</v>
      </c>
      <c r="G3"/>
    </row>
    <row r="4" spans="1:7" ht="13.8" thickTop="1" x14ac:dyDescent="0.25">
      <c r="A4" s="217" t="s">
        <v>213</v>
      </c>
      <c r="B4" s="669">
        <v>1</v>
      </c>
      <c r="C4" s="647">
        <v>1</v>
      </c>
      <c r="D4" s="670">
        <v>1</v>
      </c>
      <c r="E4" s="648">
        <v>1</v>
      </c>
      <c r="G4"/>
    </row>
    <row r="5" spans="1:7" x14ac:dyDescent="0.25">
      <c r="A5" s="196" t="s">
        <v>214</v>
      </c>
      <c r="B5" s="672">
        <v>2.3979548539728923</v>
      </c>
      <c r="C5" s="649">
        <v>2.3574908796972274</v>
      </c>
      <c r="D5" s="673">
        <v>2.5642440973604494</v>
      </c>
      <c r="E5" s="650">
        <v>2.4006349482434115</v>
      </c>
      <c r="G5"/>
    </row>
    <row r="6" spans="1:7" x14ac:dyDescent="0.25">
      <c r="A6" s="213" t="s">
        <v>215</v>
      </c>
      <c r="B6" s="678">
        <v>5.0598526940307469</v>
      </c>
      <c r="C6" s="651">
        <v>5.0378424910320199</v>
      </c>
      <c r="D6" s="664">
        <v>4.8026028811319863</v>
      </c>
      <c r="E6" s="652">
        <v>5.4089009046973917</v>
      </c>
      <c r="G6"/>
    </row>
    <row r="7" spans="1:7" x14ac:dyDescent="0.25">
      <c r="A7" s="196" t="s">
        <v>216</v>
      </c>
      <c r="B7" s="672">
        <v>10.771266594542915</v>
      </c>
      <c r="C7" s="649">
        <v>10.633600210605577</v>
      </c>
      <c r="D7" s="673">
        <v>10.356141569350209</v>
      </c>
      <c r="E7" s="650">
        <v>11.291371376608915</v>
      </c>
      <c r="G7"/>
    </row>
    <row r="8" spans="1:7" x14ac:dyDescent="0.25">
      <c r="A8" s="368" t="s">
        <v>217</v>
      </c>
      <c r="B8" s="675">
        <v>23.666043326413071</v>
      </c>
      <c r="C8" s="653">
        <v>23.563098094757393</v>
      </c>
      <c r="D8" s="653">
        <v>24.335153170721249</v>
      </c>
      <c r="E8" s="654">
        <v>23.619378901754686</v>
      </c>
      <c r="G8"/>
    </row>
    <row r="9" spans="1:7" ht="13.8" thickBot="1" x14ac:dyDescent="0.3">
      <c r="A9" s="266" t="s">
        <v>218</v>
      </c>
      <c r="B9" s="690">
        <v>72.225416203856611</v>
      </c>
      <c r="C9" s="691">
        <v>41.09701584441369</v>
      </c>
      <c r="D9" s="691">
        <v>71.731613311952486</v>
      </c>
      <c r="E9" s="692">
        <v>76.226238460411238</v>
      </c>
      <c r="G9"/>
    </row>
    <row r="10" spans="1:7" x14ac:dyDescent="0.25">
      <c r="A10" s="72"/>
    </row>
    <row r="11" spans="1:7" x14ac:dyDescent="0.25">
      <c r="A11" s="4"/>
      <c r="B11" s="1"/>
      <c r="C11" s="2"/>
      <c r="D11" s="2"/>
      <c r="E11" s="1"/>
      <c r="F11" s="1"/>
    </row>
    <row r="12" spans="1:7" ht="27" customHeight="1" thickBot="1" x14ac:dyDescent="0.3">
      <c r="A12" s="1053" t="s">
        <v>564</v>
      </c>
      <c r="B12" s="1053"/>
      <c r="C12" s="1053"/>
      <c r="D12" s="1053"/>
      <c r="E12" s="1053"/>
      <c r="F12" s="1053"/>
      <c r="G12" s="1053"/>
    </row>
    <row r="13" spans="1:7" ht="13.8" thickBot="1" x14ac:dyDescent="0.3">
      <c r="A13" s="40"/>
      <c r="B13" s="1061" t="s">
        <v>898</v>
      </c>
      <c r="C13" s="1062"/>
      <c r="D13" s="1062"/>
      <c r="E13" s="1062"/>
      <c r="G13"/>
    </row>
    <row r="14" spans="1:7" ht="13.8" thickBot="1" x14ac:dyDescent="0.3">
      <c r="A14" s="310"/>
      <c r="B14" s="311" t="s">
        <v>180</v>
      </c>
      <c r="C14" s="312" t="s">
        <v>210</v>
      </c>
      <c r="D14" s="313" t="s">
        <v>211</v>
      </c>
      <c r="E14" s="314" t="s">
        <v>212</v>
      </c>
      <c r="G14"/>
    </row>
    <row r="15" spans="1:7" ht="13.8" thickBot="1" x14ac:dyDescent="0.3">
      <c r="A15" s="284" t="s">
        <v>180</v>
      </c>
      <c r="B15" s="285">
        <v>-0.12603470435171915</v>
      </c>
      <c r="C15" s="286">
        <v>9.4214987552849738E-3</v>
      </c>
      <c r="D15" s="287">
        <v>5.1937982585967157E-2</v>
      </c>
      <c r="E15" s="288">
        <v>-0.33338118861319455</v>
      </c>
      <c r="G15"/>
    </row>
    <row r="16" spans="1:7" ht="13.8" thickTop="1" x14ac:dyDescent="0.25">
      <c r="A16" s="299" t="s">
        <v>213</v>
      </c>
      <c r="B16" s="300">
        <v>0</v>
      </c>
      <c r="C16" s="301">
        <v>0</v>
      </c>
      <c r="D16" s="302">
        <v>0</v>
      </c>
      <c r="E16" s="303">
        <v>0</v>
      </c>
      <c r="G16"/>
    </row>
    <row r="17" spans="1:8" x14ac:dyDescent="0.25">
      <c r="A17" s="289" t="s">
        <v>214</v>
      </c>
      <c r="B17" s="290">
        <v>-9.2442510119074006E-3</v>
      </c>
      <c r="C17" s="291">
        <v>-1.8523470640475548E-2</v>
      </c>
      <c r="D17" s="292">
        <v>5.3649076920433414E-2</v>
      </c>
      <c r="E17" s="293">
        <v>-4.7548513662763359E-2</v>
      </c>
      <c r="G17"/>
    </row>
    <row r="18" spans="1:8" x14ac:dyDescent="0.25">
      <c r="A18" s="304" t="s">
        <v>215</v>
      </c>
      <c r="B18" s="305">
        <v>-7.6318487858514361E-3</v>
      </c>
      <c r="C18" s="306">
        <v>-8.5711153988609068E-3</v>
      </c>
      <c r="D18" s="307">
        <v>3.7661575865710617E-4</v>
      </c>
      <c r="E18" s="309">
        <v>3.8864230739261707E-3</v>
      </c>
      <c r="G18"/>
    </row>
    <row r="19" spans="1:8" x14ac:dyDescent="0.25">
      <c r="A19" s="289" t="s">
        <v>216</v>
      </c>
      <c r="B19" s="290">
        <v>-2.6955291801662118E-2</v>
      </c>
      <c r="C19" s="291">
        <v>-1.2627389458946481E-2</v>
      </c>
      <c r="D19" s="292">
        <v>-5.3427851866121423E-2</v>
      </c>
      <c r="E19" s="293">
        <v>-2.6493186663203661E-2</v>
      </c>
      <c r="G19"/>
    </row>
    <row r="20" spans="1:8" x14ac:dyDescent="0.25">
      <c r="A20" s="359" t="s">
        <v>217</v>
      </c>
      <c r="B20" s="340">
        <v>2.1539316835081257E-2</v>
      </c>
      <c r="C20" s="360">
        <v>7.362522559562823E-3</v>
      </c>
      <c r="D20" s="361">
        <v>6.4051523044721836E-2</v>
      </c>
      <c r="E20" s="362">
        <v>2.7434842596132158E-2</v>
      </c>
      <c r="G20"/>
    </row>
    <row r="21" spans="1:8" ht="13.8" thickBot="1" x14ac:dyDescent="0.3">
      <c r="A21" s="294" t="s">
        <v>218</v>
      </c>
      <c r="B21" s="295">
        <v>9.0233046427262265E-2</v>
      </c>
      <c r="C21" s="610">
        <v>0.10029733980302935</v>
      </c>
      <c r="D21" s="611">
        <v>0.25594295476637519</v>
      </c>
      <c r="E21" s="613">
        <v>8.4592953334336807E-2</v>
      </c>
      <c r="G21"/>
    </row>
    <row r="22" spans="1:8" x14ac:dyDescent="0.25">
      <c r="A22" s="72"/>
    </row>
    <row r="29" spans="1:8" x14ac:dyDescent="0.25">
      <c r="H29" s="713"/>
    </row>
  </sheetData>
  <mergeCells count="3">
    <mergeCell ref="A1:G1"/>
    <mergeCell ref="A12:G12"/>
    <mergeCell ref="B13:E13"/>
  </mergeCells>
  <pageMargins left="0.78740157480314965" right="0.59055118110236227" top="0.78740157480314965" bottom="0.39370078740157483" header="0" footer="0.39370078740157483"/>
  <pageSetup paperSize="9" orientation="portrait" r:id="rId1"/>
  <headerFooter scaleWithDoc="0">
    <oddFooter>&amp;R&amp;9&amp;P</oddFooter>
  </headerFooter>
  <legacyDrawingHF r:id="rId2"/>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showZeros="0" workbookViewId="0"/>
  </sheetViews>
  <sheetFormatPr baseColWidth="10" defaultRowHeight="13.2" x14ac:dyDescent="0.25"/>
  <cols>
    <col min="1" max="1" width="25.88671875" customWidth="1"/>
    <col min="2" max="3" width="9.88671875" bestFit="1" customWidth="1"/>
    <col min="4" max="4" width="10.109375" bestFit="1" customWidth="1"/>
    <col min="5" max="5" width="11.5546875" customWidth="1"/>
    <col min="6" max="6" width="10.88671875" customWidth="1"/>
    <col min="7" max="7" width="11.5546875" style="1" bestFit="1" customWidth="1"/>
    <col min="9" max="9" width="11.44140625" customWidth="1"/>
  </cols>
  <sheetData>
    <row r="1" spans="1:7" ht="27" customHeight="1" thickBot="1" x14ac:dyDescent="0.3">
      <c r="A1" s="1053" t="s">
        <v>561</v>
      </c>
      <c r="B1" s="1053"/>
      <c r="C1" s="1053"/>
      <c r="D1" s="1053"/>
      <c r="E1" s="1053"/>
      <c r="F1" s="1053"/>
      <c r="G1" s="1053"/>
    </row>
    <row r="2" spans="1:7" ht="13.8" thickBot="1" x14ac:dyDescent="0.3">
      <c r="A2" s="255"/>
      <c r="B2" s="257" t="s">
        <v>180</v>
      </c>
      <c r="C2" s="190" t="s">
        <v>210</v>
      </c>
      <c r="D2" s="232" t="s">
        <v>211</v>
      </c>
      <c r="E2" s="192" t="s">
        <v>212</v>
      </c>
      <c r="G2"/>
    </row>
    <row r="3" spans="1:7" ht="13.8" thickBot="1" x14ac:dyDescent="0.3">
      <c r="A3" s="193" t="s">
        <v>180</v>
      </c>
      <c r="B3" s="686">
        <v>3.5753474253902393</v>
      </c>
      <c r="C3" s="645">
        <v>2.8498054825508983</v>
      </c>
      <c r="D3" s="667">
        <v>3.9983873956621174</v>
      </c>
      <c r="E3" s="646">
        <v>6.1970859788005743</v>
      </c>
      <c r="G3"/>
    </row>
    <row r="4" spans="1:7" ht="13.8" thickTop="1" x14ac:dyDescent="0.25">
      <c r="A4" s="250" t="s">
        <v>219</v>
      </c>
      <c r="B4" s="669">
        <v>2.5555768637430085</v>
      </c>
      <c r="C4" s="647">
        <v>2.5708427322648988</v>
      </c>
      <c r="D4" s="670">
        <v>2.7744389788984578</v>
      </c>
      <c r="E4" s="648">
        <v>1.8445810542453662</v>
      </c>
      <c r="G4"/>
    </row>
    <row r="5" spans="1:7" x14ac:dyDescent="0.25">
      <c r="A5" s="196" t="s">
        <v>220</v>
      </c>
      <c r="B5" s="672">
        <v>5.687773062403557</v>
      </c>
      <c r="C5" s="649">
        <v>3.3157186211867242</v>
      </c>
      <c r="D5" s="673">
        <v>28.51047604109689</v>
      </c>
      <c r="E5" s="650">
        <v>19.132376241082113</v>
      </c>
      <c r="G5"/>
    </row>
    <row r="6" spans="1:7" ht="13.8" thickBot="1" x14ac:dyDescent="0.3">
      <c r="A6" s="315" t="s">
        <v>221</v>
      </c>
      <c r="B6" s="679">
        <v>4.2485773242494682</v>
      </c>
      <c r="C6" s="661">
        <v>3.0660062098601402</v>
      </c>
      <c r="D6" s="662">
        <v>6.4932692383234185</v>
      </c>
      <c r="E6" s="663">
        <v>5.6077182901423432</v>
      </c>
      <c r="G6"/>
    </row>
    <row r="7" spans="1:7" x14ac:dyDescent="0.25">
      <c r="A7" s="72"/>
    </row>
    <row r="8" spans="1:7" x14ac:dyDescent="0.25">
      <c r="A8" s="72"/>
    </row>
    <row r="9" spans="1:7" x14ac:dyDescent="0.25">
      <c r="A9" s="72"/>
    </row>
    <row r="10" spans="1:7" x14ac:dyDescent="0.25">
      <c r="A10" s="4"/>
      <c r="B10" s="1"/>
      <c r="C10" s="2"/>
      <c r="D10" s="2"/>
      <c r="E10" s="1"/>
      <c r="F10" s="1"/>
    </row>
    <row r="11" spans="1:7" ht="27" customHeight="1" thickBot="1" x14ac:dyDescent="0.3">
      <c r="A11" s="1053" t="s">
        <v>562</v>
      </c>
      <c r="B11" s="1053"/>
      <c r="C11" s="1053"/>
      <c r="D11" s="1053"/>
      <c r="E11" s="1053"/>
      <c r="F11" s="1053"/>
      <c r="G11" s="1053"/>
    </row>
    <row r="12" spans="1:7" ht="13.8" thickBot="1" x14ac:dyDescent="0.3">
      <c r="A12" s="40"/>
      <c r="B12" s="1061" t="s">
        <v>898</v>
      </c>
      <c r="C12" s="1062"/>
      <c r="D12" s="1062"/>
      <c r="E12" s="1062"/>
      <c r="G12"/>
    </row>
    <row r="13" spans="1:7" ht="13.8" thickBot="1" x14ac:dyDescent="0.3">
      <c r="A13" s="310"/>
      <c r="B13" s="311" t="s">
        <v>180</v>
      </c>
      <c r="C13" s="312" t="s">
        <v>210</v>
      </c>
      <c r="D13" s="313" t="s">
        <v>211</v>
      </c>
      <c r="E13" s="314" t="s">
        <v>212</v>
      </c>
      <c r="G13"/>
    </row>
    <row r="14" spans="1:7" ht="13.8" thickBot="1" x14ac:dyDescent="0.3">
      <c r="A14" s="284" t="s">
        <v>180</v>
      </c>
      <c r="B14" s="285">
        <v>-0.12603470435171849</v>
      </c>
      <c r="C14" s="286">
        <v>9.4214987552869722E-3</v>
      </c>
      <c r="D14" s="287">
        <v>5.1937982585966713E-2</v>
      </c>
      <c r="E14" s="288">
        <v>-0.33338118861319443</v>
      </c>
      <c r="G14"/>
    </row>
    <row r="15" spans="1:7" ht="13.8" thickTop="1" x14ac:dyDescent="0.25">
      <c r="A15" s="299" t="s">
        <v>219</v>
      </c>
      <c r="B15" s="300">
        <v>8.8722805803258531E-3</v>
      </c>
      <c r="C15" s="301">
        <v>5.2756796796058492E-3</v>
      </c>
      <c r="D15" s="302">
        <v>6.1688032778127511E-2</v>
      </c>
      <c r="E15" s="303">
        <v>-0.13826811975821818</v>
      </c>
      <c r="G15"/>
    </row>
    <row r="16" spans="1:7" x14ac:dyDescent="0.25">
      <c r="A16" s="289" t="s">
        <v>220</v>
      </c>
      <c r="B16" s="290">
        <v>-0.13499344051648932</v>
      </c>
      <c r="C16" s="291">
        <v>0.11707108531235044</v>
      </c>
      <c r="D16" s="292">
        <v>6.8810232037256558E-2</v>
      </c>
      <c r="E16" s="293">
        <v>-0.31021979225924801</v>
      </c>
      <c r="G16"/>
    </row>
    <row r="17" spans="1:8" ht="13.8" thickBot="1" x14ac:dyDescent="0.3">
      <c r="A17" s="279" t="s">
        <v>221</v>
      </c>
      <c r="B17" s="280">
        <v>-0.27661035024326308</v>
      </c>
      <c r="C17" s="281">
        <v>-0.10134010837863028</v>
      </c>
      <c r="D17" s="282">
        <v>0.940375268943765</v>
      </c>
      <c r="E17" s="283">
        <v>-0.40870709407758676</v>
      </c>
      <c r="G17"/>
    </row>
    <row r="18" spans="1:8" x14ac:dyDescent="0.25">
      <c r="A18" s="72"/>
    </row>
    <row r="23" spans="1:8" x14ac:dyDescent="0.25">
      <c r="H23" s="713"/>
    </row>
  </sheetData>
  <mergeCells count="3">
    <mergeCell ref="A1:G1"/>
    <mergeCell ref="A11:G11"/>
    <mergeCell ref="B12:E12"/>
  </mergeCells>
  <pageMargins left="0.78740157480314965" right="0.59055118110236227" top="0.78740157480314965" bottom="0.39370078740157483" header="0" footer="0.39370078740157483"/>
  <pageSetup paperSize="9" orientation="portrait" r:id="rId1"/>
  <headerFooter scaleWithDoc="0">
    <oddFooter>&amp;R&amp;9&amp;P</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5"/>
  <sheetViews>
    <sheetView showZeros="0" zoomScaleNormal="100" workbookViewId="0"/>
  </sheetViews>
  <sheetFormatPr baseColWidth="10" defaultRowHeight="13.2" x14ac:dyDescent="0.25"/>
  <cols>
    <col min="1" max="1" width="33.44140625" bestFit="1" customWidth="1"/>
    <col min="2" max="3" width="9.88671875" bestFit="1" customWidth="1"/>
    <col min="4" max="4" width="10.109375" bestFit="1" customWidth="1"/>
    <col min="5" max="5" width="10.33203125" customWidth="1"/>
    <col min="6" max="6" width="9.5546875" bestFit="1" customWidth="1"/>
    <col min="7" max="7" width="9.33203125" bestFit="1" customWidth="1"/>
    <col min="8" max="8" width="10.109375" bestFit="1" customWidth="1"/>
    <col min="9" max="9" width="10.33203125" bestFit="1" customWidth="1"/>
  </cols>
  <sheetData>
    <row r="1" spans="1:17" ht="27" customHeight="1" thickBot="1" x14ac:dyDescent="0.3">
      <c r="A1" s="1053" t="s">
        <v>229</v>
      </c>
      <c r="B1" s="1053"/>
      <c r="C1" s="1053"/>
      <c r="D1" s="1053"/>
      <c r="E1" s="1053"/>
      <c r="F1" s="1053"/>
      <c r="G1" s="75"/>
      <c r="H1" s="75"/>
      <c r="I1" s="75"/>
      <c r="J1" s="75"/>
      <c r="K1" s="75"/>
    </row>
    <row r="2" spans="1:17" ht="13.8" thickBot="1" x14ac:dyDescent="0.3">
      <c r="A2" s="71"/>
      <c r="B2" s="81" t="s">
        <v>180</v>
      </c>
      <c r="C2" s="10" t="s">
        <v>195</v>
      </c>
      <c r="D2" s="10" t="s">
        <v>196</v>
      </c>
      <c r="E2" s="59" t="s">
        <v>197</v>
      </c>
      <c r="F2" s="53" t="s">
        <v>198</v>
      </c>
      <c r="J2" s="75"/>
      <c r="K2" s="75"/>
      <c r="L2" s="75"/>
      <c r="M2" s="75"/>
      <c r="N2" s="75"/>
      <c r="O2" s="75"/>
      <c r="P2" s="75"/>
      <c r="Q2" s="75"/>
    </row>
    <row r="3" spans="1:17" ht="13.8" thickBot="1" x14ac:dyDescent="0.3">
      <c r="A3" s="70" t="s">
        <v>180</v>
      </c>
      <c r="B3" s="762">
        <v>9640093.3649824988</v>
      </c>
      <c r="C3" s="66">
        <v>8451264.6880171373</v>
      </c>
      <c r="D3" s="66">
        <v>1090499.6898593523</v>
      </c>
      <c r="E3" s="77">
        <v>87465.188114354634</v>
      </c>
      <c r="F3" s="67">
        <v>10863.798991653999</v>
      </c>
      <c r="J3" s="75"/>
      <c r="K3" s="75"/>
      <c r="L3" s="75"/>
      <c r="M3" s="75"/>
      <c r="N3" s="75"/>
      <c r="O3" s="75"/>
      <c r="P3" s="75"/>
      <c r="Q3" s="75"/>
    </row>
    <row r="4" spans="1:17" ht="13.8" thickTop="1" x14ac:dyDescent="0.25">
      <c r="A4" s="124" t="s">
        <v>199</v>
      </c>
      <c r="B4" s="117">
        <v>7760712.8252086472</v>
      </c>
      <c r="C4" s="717">
        <v>7717924.9352509659</v>
      </c>
      <c r="D4" s="717">
        <v>34543.87694907</v>
      </c>
      <c r="E4" s="750">
        <v>8070.8039281129995</v>
      </c>
      <c r="F4" s="907">
        <v>173.20908049899998</v>
      </c>
      <c r="J4" s="1"/>
    </row>
    <row r="5" spans="1:17" x14ac:dyDescent="0.25">
      <c r="A5" s="125" t="s">
        <v>200</v>
      </c>
      <c r="B5" s="120">
        <v>217931.42520473702</v>
      </c>
      <c r="C5" s="718">
        <v>64575.256526341997</v>
      </c>
      <c r="D5" s="718">
        <v>108489.43846012341</v>
      </c>
      <c r="E5" s="751">
        <v>44373.275592801641</v>
      </c>
      <c r="F5" s="908">
        <v>493.45462547</v>
      </c>
      <c r="J5" s="1"/>
    </row>
    <row r="6" spans="1:17" x14ac:dyDescent="0.25">
      <c r="A6" s="95" t="s">
        <v>201</v>
      </c>
      <c r="B6" s="83">
        <v>281973.60016585002</v>
      </c>
      <c r="C6" s="719">
        <v>93654.148256849992</v>
      </c>
      <c r="D6" s="719">
        <v>174795.29613614298</v>
      </c>
      <c r="E6" s="752">
        <v>12730.285916456989</v>
      </c>
      <c r="F6" s="909">
        <v>793.8698564</v>
      </c>
      <c r="J6" s="1"/>
    </row>
    <row r="7" spans="1:17" x14ac:dyDescent="0.25">
      <c r="A7" s="125" t="s">
        <v>202</v>
      </c>
      <c r="B7" s="120">
        <v>87720.672924969564</v>
      </c>
      <c r="C7" s="718">
        <v>17082.369834039804</v>
      </c>
      <c r="D7" s="718">
        <v>68799.780027246772</v>
      </c>
      <c r="E7" s="751">
        <v>1523.1339645329997</v>
      </c>
      <c r="F7" s="908">
        <v>315.38909914999999</v>
      </c>
      <c r="J7" s="1"/>
    </row>
    <row r="8" spans="1:17" x14ac:dyDescent="0.25">
      <c r="A8" s="95" t="s">
        <v>203</v>
      </c>
      <c r="B8" s="83">
        <v>132270.84959552198</v>
      </c>
      <c r="C8" s="719">
        <v>126926.76491883998</v>
      </c>
      <c r="D8" s="719">
        <v>3551.3668903299995</v>
      </c>
      <c r="E8" s="752">
        <v>228.99628813799998</v>
      </c>
      <c r="F8" s="909">
        <v>1563.7214982139999</v>
      </c>
      <c r="J8" s="1"/>
    </row>
    <row r="9" spans="1:17" x14ac:dyDescent="0.25">
      <c r="A9" s="125" t="s">
        <v>204</v>
      </c>
      <c r="B9" s="120">
        <v>139586.85796731198</v>
      </c>
      <c r="C9" s="718">
        <v>100516.183486314</v>
      </c>
      <c r="D9" s="718">
        <v>38136.995430607996</v>
      </c>
      <c r="E9" s="751">
        <v>546.15381578999995</v>
      </c>
      <c r="F9" s="908">
        <v>387.52523459999998</v>
      </c>
      <c r="J9" s="1"/>
    </row>
    <row r="10" spans="1:17" x14ac:dyDescent="0.25">
      <c r="A10" s="95" t="s">
        <v>205</v>
      </c>
      <c r="B10" s="83">
        <v>149529.85848810198</v>
      </c>
      <c r="C10" s="719">
        <v>78288.528567547997</v>
      </c>
      <c r="D10" s="719">
        <v>70462.288399483979</v>
      </c>
      <c r="E10" s="752">
        <v>779.04152107000004</v>
      </c>
      <c r="F10" s="909">
        <v>0</v>
      </c>
      <c r="J10" s="1"/>
    </row>
    <row r="11" spans="1:17" x14ac:dyDescent="0.25">
      <c r="A11" s="125" t="s">
        <v>206</v>
      </c>
      <c r="B11" s="120">
        <v>436864.87349545077</v>
      </c>
      <c r="C11" s="718">
        <v>165906.3324417581</v>
      </c>
      <c r="D11" s="718">
        <v>268572.59404334897</v>
      </c>
      <c r="E11" s="751">
        <v>2049.2613448447</v>
      </c>
      <c r="F11" s="908">
        <v>336.68566549899992</v>
      </c>
      <c r="J11" s="1"/>
    </row>
    <row r="12" spans="1:17" x14ac:dyDescent="0.25">
      <c r="A12" s="95" t="s">
        <v>207</v>
      </c>
      <c r="B12" s="83">
        <v>85212.913067517016</v>
      </c>
      <c r="C12" s="719">
        <v>4985.1466782899997</v>
      </c>
      <c r="D12" s="719">
        <v>69148.003354015018</v>
      </c>
      <c r="E12" s="752">
        <v>10630.567601220002</v>
      </c>
      <c r="F12" s="909">
        <v>449.19543399200006</v>
      </c>
      <c r="J12" s="1"/>
    </row>
    <row r="13" spans="1:17" x14ac:dyDescent="0.25">
      <c r="A13" s="125" t="s">
        <v>208</v>
      </c>
      <c r="B13" s="120">
        <v>162609.9941600404</v>
      </c>
      <c r="C13" s="718">
        <v>49333.352839529987</v>
      </c>
      <c r="D13" s="718">
        <v>109893.79752158209</v>
      </c>
      <c r="E13" s="751">
        <v>1662.0034155983001</v>
      </c>
      <c r="F13" s="908">
        <v>1720.8403833300001</v>
      </c>
      <c r="J13" s="1"/>
    </row>
    <row r="14" spans="1:17" ht="13.8" thickBot="1" x14ac:dyDescent="0.3">
      <c r="A14" s="99" t="s">
        <v>209</v>
      </c>
      <c r="B14" s="84">
        <v>185679.49470435013</v>
      </c>
      <c r="C14" s="720">
        <v>32071.669216659997</v>
      </c>
      <c r="D14" s="720">
        <v>144106.25264740112</v>
      </c>
      <c r="E14" s="753">
        <v>4871.6647257890008</v>
      </c>
      <c r="F14" s="910">
        <v>4629.9081145</v>
      </c>
      <c r="J14" s="1"/>
    </row>
    <row r="15" spans="1:17" x14ac:dyDescent="0.25">
      <c r="A15" s="72"/>
      <c r="B15" s="1"/>
      <c r="C15" s="1"/>
      <c r="D15" s="1"/>
      <c r="E15" s="1"/>
      <c r="F15" s="1"/>
      <c r="G15" s="1"/>
      <c r="H15" s="1"/>
      <c r="I15" s="1"/>
      <c r="J15" s="1"/>
    </row>
    <row r="16" spans="1:17" x14ac:dyDescent="0.25">
      <c r="A16" s="72"/>
      <c r="B16" s="1"/>
      <c r="C16" s="1"/>
      <c r="D16" s="1"/>
      <c r="E16" s="1"/>
      <c r="F16" s="1"/>
      <c r="G16" s="1"/>
      <c r="H16" s="1"/>
      <c r="I16" s="1"/>
      <c r="J16" s="1"/>
    </row>
    <row r="17" spans="1:11" x14ac:dyDescent="0.25">
      <c r="A17" s="72"/>
      <c r="B17" s="1"/>
      <c r="C17" s="1"/>
      <c r="D17" s="1"/>
      <c r="E17" s="1"/>
      <c r="F17" s="1"/>
      <c r="G17" s="1"/>
      <c r="H17" s="1"/>
      <c r="I17" s="1"/>
      <c r="J17" s="1"/>
    </row>
    <row r="18" spans="1:11" x14ac:dyDescent="0.25">
      <c r="A18" s="72"/>
      <c r="B18" s="1"/>
      <c r="C18" s="1"/>
      <c r="D18" s="1"/>
      <c r="E18" s="1"/>
      <c r="F18" s="1"/>
      <c r="G18" s="1"/>
      <c r="H18" s="1"/>
      <c r="I18" s="1"/>
      <c r="J18" s="1"/>
    </row>
    <row r="19" spans="1:11" x14ac:dyDescent="0.25">
      <c r="A19" s="4"/>
      <c r="B19" s="1"/>
      <c r="C19" s="2"/>
      <c r="D19" s="2"/>
      <c r="E19" s="1"/>
      <c r="F19" s="1"/>
      <c r="G19" s="1"/>
      <c r="H19" s="1"/>
      <c r="I19" s="1"/>
      <c r="J19" s="1"/>
    </row>
    <row r="20" spans="1:11" ht="27" customHeight="1" thickBot="1" x14ac:dyDescent="0.3">
      <c r="A20" s="1053" t="s">
        <v>230</v>
      </c>
      <c r="B20" s="1053"/>
      <c r="C20" s="1053"/>
      <c r="D20" s="1053"/>
      <c r="E20" s="1053"/>
      <c r="F20" s="1053"/>
      <c r="G20" s="75"/>
      <c r="H20" s="75"/>
      <c r="I20" s="75"/>
      <c r="J20" s="75"/>
      <c r="K20" s="75"/>
    </row>
    <row r="21" spans="1:11" ht="13.8" thickBot="1" x14ac:dyDescent="0.3">
      <c r="A21" s="96"/>
      <c r="B21" s="85" t="s">
        <v>180</v>
      </c>
      <c r="C21" s="10" t="s">
        <v>195</v>
      </c>
      <c r="D21" s="10" t="s">
        <v>196</v>
      </c>
      <c r="E21" s="59" t="s">
        <v>197</v>
      </c>
      <c r="F21" s="911" t="s">
        <v>198</v>
      </c>
      <c r="G21" s="1"/>
      <c r="H21" s="1"/>
      <c r="I21" s="1"/>
      <c r="J21" s="1"/>
    </row>
    <row r="22" spans="1:11" ht="13.8" thickBot="1" x14ac:dyDescent="0.3">
      <c r="A22" s="97" t="s">
        <v>180</v>
      </c>
      <c r="B22" s="86">
        <v>1</v>
      </c>
      <c r="C22" s="68">
        <v>0.87667871752323845</v>
      </c>
      <c r="D22" s="68">
        <v>0.113121278868582</v>
      </c>
      <c r="E22" s="69">
        <v>9.0730644199018533E-3</v>
      </c>
      <c r="F22" s="69">
        <v>1.1269391882776356E-3</v>
      </c>
      <c r="G22" s="1"/>
      <c r="H22" s="1"/>
      <c r="I22" s="1"/>
      <c r="J22" s="1"/>
    </row>
    <row r="23" spans="1:11" ht="13.8" thickTop="1" x14ac:dyDescent="0.25">
      <c r="A23" s="124" t="s">
        <v>199</v>
      </c>
      <c r="B23" s="122">
        <v>1</v>
      </c>
      <c r="C23" s="52">
        <v>0.99448660310961434</v>
      </c>
      <c r="D23" s="52">
        <v>4.4511216594515964E-3</v>
      </c>
      <c r="E23" s="55">
        <v>1.0399565233102173E-3</v>
      </c>
      <c r="F23" s="55">
        <v>2.2318707623915107E-5</v>
      </c>
      <c r="G23" s="1"/>
      <c r="H23" s="1"/>
      <c r="I23" s="1"/>
      <c r="J23" s="1"/>
    </row>
    <row r="24" spans="1:11" x14ac:dyDescent="0.25">
      <c r="A24" s="125" t="s">
        <v>200</v>
      </c>
      <c r="B24" s="123">
        <v>1</v>
      </c>
      <c r="C24" s="109">
        <v>0.29630998129653113</v>
      </c>
      <c r="D24" s="109">
        <v>0.49781456877181585</v>
      </c>
      <c r="E24" s="112">
        <v>0.20361118434899828</v>
      </c>
      <c r="F24" s="112">
        <v>2.2642655826548238E-3</v>
      </c>
      <c r="G24" s="1"/>
      <c r="H24" s="1"/>
      <c r="I24" s="1"/>
      <c r="J24" s="1"/>
    </row>
    <row r="25" spans="1:11" x14ac:dyDescent="0.25">
      <c r="A25" s="95" t="s">
        <v>201</v>
      </c>
      <c r="B25" s="87">
        <v>1</v>
      </c>
      <c r="C25" s="62">
        <v>0.33213800228732371</v>
      </c>
      <c r="D25" s="62">
        <v>0.61989950844097685</v>
      </c>
      <c r="E25" s="63">
        <v>4.5147084368782557E-2</v>
      </c>
      <c r="F25" s="63">
        <v>2.8154049029166738E-3</v>
      </c>
      <c r="G25" s="1"/>
      <c r="H25" s="1"/>
      <c r="I25" s="1"/>
      <c r="J25" s="1"/>
    </row>
    <row r="26" spans="1:11" x14ac:dyDescent="0.25">
      <c r="A26" s="125" t="s">
        <v>202</v>
      </c>
      <c r="B26" s="123">
        <v>1</v>
      </c>
      <c r="C26" s="109">
        <v>0.19473596433364035</v>
      </c>
      <c r="D26" s="109">
        <v>0.78430520119349212</v>
      </c>
      <c r="E26" s="112">
        <v>1.736345508698716E-2</v>
      </c>
      <c r="F26" s="112">
        <v>3.5953793858804852E-3</v>
      </c>
      <c r="G26" s="1"/>
      <c r="H26" s="1"/>
      <c r="I26" s="1"/>
      <c r="J26" s="1"/>
    </row>
    <row r="27" spans="1:11" x14ac:dyDescent="0.25">
      <c r="A27" s="95" t="s">
        <v>203</v>
      </c>
      <c r="B27" s="87">
        <v>1</v>
      </c>
      <c r="C27" s="62">
        <v>0.95959741172734614</v>
      </c>
      <c r="D27" s="62">
        <v>2.6849202989093303E-2</v>
      </c>
      <c r="E27" s="63">
        <v>1.7312679916872071E-3</v>
      </c>
      <c r="F27" s="63">
        <v>1.1822117291873352E-2</v>
      </c>
      <c r="G27" s="1"/>
      <c r="H27" s="1"/>
      <c r="I27" s="1"/>
      <c r="J27" s="1"/>
    </row>
    <row r="28" spans="1:11" x14ac:dyDescent="0.25">
      <c r="A28" s="125" t="s">
        <v>204</v>
      </c>
      <c r="B28" s="123">
        <v>1</v>
      </c>
      <c r="C28" s="109">
        <v>0.7200977581274346</v>
      </c>
      <c r="D28" s="109">
        <v>0.27321336683098635</v>
      </c>
      <c r="E28" s="112">
        <v>3.9126449562887685E-3</v>
      </c>
      <c r="F28" s="112">
        <v>2.7762300852903318E-3</v>
      </c>
      <c r="G28" s="1"/>
      <c r="H28" s="1"/>
      <c r="I28" s="1"/>
      <c r="J28" s="1"/>
    </row>
    <row r="29" spans="1:11" x14ac:dyDescent="0.25">
      <c r="A29" s="95" t="s">
        <v>205</v>
      </c>
      <c r="B29" s="87">
        <v>1</v>
      </c>
      <c r="C29" s="62">
        <v>0.5235645198833474</v>
      </c>
      <c r="D29" s="62">
        <v>0.47122554058386024</v>
      </c>
      <c r="E29" s="63">
        <v>5.2099395327922949E-3</v>
      </c>
      <c r="F29" s="63">
        <v>0</v>
      </c>
      <c r="G29" s="98"/>
      <c r="H29" s="714"/>
      <c r="I29" s="1"/>
      <c r="J29" s="1"/>
    </row>
    <row r="30" spans="1:11" x14ac:dyDescent="0.25">
      <c r="A30" s="125" t="s">
        <v>206</v>
      </c>
      <c r="B30" s="123">
        <v>1</v>
      </c>
      <c r="C30" s="109">
        <v>0.37976578687662732</v>
      </c>
      <c r="D30" s="109">
        <v>0.6147726913689382</v>
      </c>
      <c r="E30" s="112">
        <v>4.6908357004034557E-3</v>
      </c>
      <c r="F30" s="112">
        <v>7.706860540310892E-4</v>
      </c>
      <c r="G30" s="98"/>
      <c r="H30" s="98"/>
      <c r="I30" s="1"/>
      <c r="J30" s="1"/>
    </row>
    <row r="31" spans="1:11" x14ac:dyDescent="0.25">
      <c r="A31" s="95" t="s">
        <v>207</v>
      </c>
      <c r="B31" s="87">
        <v>1</v>
      </c>
      <c r="C31" s="62">
        <v>5.8502244540567495E-2</v>
      </c>
      <c r="D31" s="62">
        <v>0.81147329512402377</v>
      </c>
      <c r="E31" s="63">
        <v>0.12475301240783836</v>
      </c>
      <c r="F31" s="63">
        <v>5.2714479275704097E-3</v>
      </c>
      <c r="G31" s="98"/>
      <c r="H31" s="1"/>
      <c r="I31" s="1"/>
      <c r="J31" s="1"/>
    </row>
    <row r="32" spans="1:11" x14ac:dyDescent="0.25">
      <c r="A32" s="125" t="s">
        <v>208</v>
      </c>
      <c r="B32" s="123">
        <v>1</v>
      </c>
      <c r="C32" s="109">
        <v>0.30338450655730426</v>
      </c>
      <c r="D32" s="109">
        <v>0.67581207470818094</v>
      </c>
      <c r="E32" s="112">
        <v>1.0220795002074472E-2</v>
      </c>
      <c r="F32" s="112">
        <v>1.0582623732440165E-2</v>
      </c>
      <c r="G32" s="1"/>
      <c r="H32" s="98"/>
      <c r="I32" s="1"/>
      <c r="J32" s="1"/>
    </row>
    <row r="33" spans="1:11" ht="13.8" thickBot="1" x14ac:dyDescent="0.3">
      <c r="A33" s="99" t="s">
        <v>209</v>
      </c>
      <c r="B33" s="126">
        <v>1</v>
      </c>
      <c r="C33" s="127">
        <v>0.17272596130082327</v>
      </c>
      <c r="D33" s="127">
        <v>0.77610213705533626</v>
      </c>
      <c r="E33" s="128">
        <v>2.6236955962993941E-2</v>
      </c>
      <c r="F33" s="128">
        <v>2.4934945680846522E-2</v>
      </c>
      <c r="G33" s="1"/>
      <c r="H33" s="1"/>
      <c r="I33" s="1"/>
      <c r="J33" s="1"/>
    </row>
    <row r="34" spans="1:11" x14ac:dyDescent="0.25">
      <c r="A34" s="72"/>
      <c r="B34" s="1"/>
      <c r="C34" s="1"/>
      <c r="D34" s="1"/>
      <c r="E34" s="1"/>
      <c r="F34" s="1"/>
      <c r="G34" s="1"/>
      <c r="H34" s="98"/>
      <c r="I34" s="1"/>
      <c r="J34" s="1"/>
    </row>
    <row r="35" spans="1:11" x14ac:dyDescent="0.25">
      <c r="A35" s="72"/>
      <c r="B35" s="1"/>
      <c r="C35" s="1"/>
      <c r="D35" s="1"/>
      <c r="E35" s="1"/>
      <c r="F35" s="1"/>
      <c r="G35" s="1"/>
      <c r="H35" s="98"/>
      <c r="I35" s="1"/>
      <c r="J35" s="1"/>
    </row>
    <row r="36" spans="1:11" x14ac:dyDescent="0.25">
      <c r="A36" s="72"/>
      <c r="B36" s="1"/>
      <c r="C36" s="1"/>
      <c r="D36" s="1"/>
      <c r="E36" s="1"/>
      <c r="F36" s="1"/>
      <c r="G36" s="1"/>
      <c r="H36" s="98"/>
      <c r="I36" s="1"/>
      <c r="J36" s="1"/>
    </row>
    <row r="37" spans="1:11" x14ac:dyDescent="0.25">
      <c r="A37" s="72"/>
      <c r="B37" s="1"/>
      <c r="C37" s="1"/>
      <c r="D37" s="1"/>
      <c r="E37" s="1"/>
      <c r="F37" s="1"/>
      <c r="G37" s="1"/>
      <c r="H37" s="98"/>
      <c r="I37" s="1"/>
      <c r="J37" s="1"/>
    </row>
    <row r="38" spans="1:11" x14ac:dyDescent="0.25">
      <c r="A38" s="1"/>
      <c r="B38" s="1"/>
      <c r="C38" s="1"/>
      <c r="D38" s="1"/>
      <c r="E38" s="1"/>
      <c r="F38" s="1"/>
      <c r="G38" s="1"/>
      <c r="H38" s="1"/>
      <c r="I38" s="1"/>
      <c r="J38" s="1"/>
    </row>
    <row r="39" spans="1:11" ht="27" customHeight="1" thickBot="1" x14ac:dyDescent="0.3">
      <c r="A39" s="1053" t="s">
        <v>231</v>
      </c>
      <c r="B39" s="1053"/>
      <c r="C39" s="1053"/>
      <c r="D39" s="1053"/>
      <c r="E39" s="1053"/>
      <c r="F39" s="1053"/>
      <c r="G39" s="75"/>
      <c r="H39" s="75"/>
      <c r="I39" s="75"/>
      <c r="J39" s="75"/>
      <c r="K39" s="75"/>
    </row>
    <row r="40" spans="1:11" ht="13.8" thickBot="1" x14ac:dyDescent="0.3">
      <c r="A40" s="96"/>
      <c r="B40" s="85" t="s">
        <v>180</v>
      </c>
      <c r="C40" s="10" t="s">
        <v>195</v>
      </c>
      <c r="D40" s="10" t="s">
        <v>196</v>
      </c>
      <c r="E40" s="59" t="s">
        <v>197</v>
      </c>
      <c r="F40" s="911" t="s">
        <v>198</v>
      </c>
      <c r="G40" s="1"/>
      <c r="H40" s="1"/>
      <c r="I40" s="1"/>
      <c r="J40" s="1"/>
    </row>
    <row r="41" spans="1:11" ht="13.8" thickBot="1" x14ac:dyDescent="0.3">
      <c r="A41" s="97" t="s">
        <v>180</v>
      </c>
      <c r="B41" s="86">
        <v>1</v>
      </c>
      <c r="C41" s="68">
        <v>1</v>
      </c>
      <c r="D41" s="68">
        <v>1</v>
      </c>
      <c r="E41" s="69">
        <v>1</v>
      </c>
      <c r="F41" s="69">
        <v>1</v>
      </c>
      <c r="G41" s="1"/>
      <c r="H41" s="1"/>
      <c r="I41" s="1"/>
      <c r="J41" s="1"/>
    </row>
    <row r="42" spans="1:11" ht="13.8" thickTop="1" x14ac:dyDescent="0.25">
      <c r="A42" s="124" t="s">
        <v>199</v>
      </c>
      <c r="B42" s="122">
        <v>0.80504540063889063</v>
      </c>
      <c r="C42" s="52">
        <v>0.91322721748308777</v>
      </c>
      <c r="D42" s="52">
        <v>3.16771084579816E-2</v>
      </c>
      <c r="E42" s="55">
        <v>9.2274470587783861E-2</v>
      </c>
      <c r="F42" s="55">
        <v>1.5943693419959819E-2</v>
      </c>
      <c r="G42" s="1"/>
      <c r="H42" s="1"/>
      <c r="I42" s="1"/>
      <c r="J42" s="1"/>
    </row>
    <row r="43" spans="1:11" x14ac:dyDescent="0.25">
      <c r="A43" s="125" t="s">
        <v>200</v>
      </c>
      <c r="B43" s="123">
        <v>2.2606775365513556E-2</v>
      </c>
      <c r="C43" s="109">
        <v>7.6408986004073256E-3</v>
      </c>
      <c r="D43" s="109">
        <v>9.9485987450501592E-2</v>
      </c>
      <c r="E43" s="112">
        <v>0.50732498894059064</v>
      </c>
      <c r="F43" s="112">
        <v>4.542192154412019E-2</v>
      </c>
      <c r="G43" s="1"/>
      <c r="H43" s="1"/>
      <c r="I43" s="1"/>
      <c r="J43" s="1"/>
    </row>
    <row r="44" spans="1:11" x14ac:dyDescent="0.25">
      <c r="A44" s="95" t="s">
        <v>201</v>
      </c>
      <c r="B44" s="87">
        <v>2.9250090169262787E-2</v>
      </c>
      <c r="C44" s="62">
        <v>1.108167259151641E-2</v>
      </c>
      <c r="D44" s="62">
        <v>0.16028917546843804</v>
      </c>
      <c r="E44" s="63">
        <v>0.14554688774936411</v>
      </c>
      <c r="F44" s="63">
        <v>7.3074792437699029E-2</v>
      </c>
      <c r="G44" s="1"/>
      <c r="H44" s="1"/>
      <c r="I44" s="1"/>
      <c r="J44" s="1"/>
    </row>
    <row r="45" spans="1:11" x14ac:dyDescent="0.25">
      <c r="A45" s="125" t="s">
        <v>202</v>
      </c>
      <c r="B45" s="123">
        <v>9.0995667369378024E-3</v>
      </c>
      <c r="C45" s="109">
        <v>2.0212797095635307E-3</v>
      </c>
      <c r="D45" s="109">
        <v>6.3090141764387167E-2</v>
      </c>
      <c r="E45" s="112">
        <v>1.7414173540010094E-2</v>
      </c>
      <c r="F45" s="112">
        <v>2.9031197962360533E-2</v>
      </c>
      <c r="G45" s="1"/>
      <c r="H45" s="1"/>
      <c r="I45" s="1"/>
      <c r="J45" s="1"/>
    </row>
    <row r="46" spans="1:11" x14ac:dyDescent="0.25">
      <c r="A46" s="95" t="s">
        <v>203</v>
      </c>
      <c r="B46" s="87">
        <v>1.3720909599900136E-2</v>
      </c>
      <c r="C46" s="62">
        <v>1.5018671122537039E-2</v>
      </c>
      <c r="D46" s="62">
        <v>3.2566418159990845E-3</v>
      </c>
      <c r="E46" s="63">
        <v>2.6181420640015466E-3</v>
      </c>
      <c r="F46" s="63">
        <v>0.14393873629430301</v>
      </c>
      <c r="G46" s="1"/>
      <c r="H46" s="1"/>
      <c r="I46" s="1"/>
      <c r="J46" s="1"/>
    </row>
    <row r="47" spans="1:11" x14ac:dyDescent="0.25">
      <c r="A47" s="125" t="s">
        <v>204</v>
      </c>
      <c r="B47" s="123">
        <v>1.4479824279955549E-2</v>
      </c>
      <c r="C47" s="109">
        <v>1.1893626243754226E-2</v>
      </c>
      <c r="D47" s="109">
        <v>3.4972036934303695E-2</v>
      </c>
      <c r="E47" s="112">
        <v>6.2442421672487796E-3</v>
      </c>
      <c r="F47" s="112">
        <v>3.5671244920649971E-2</v>
      </c>
      <c r="G47" s="1"/>
      <c r="H47" s="1"/>
      <c r="I47" s="1"/>
      <c r="J47" s="1"/>
    </row>
    <row r="48" spans="1:11" x14ac:dyDescent="0.25">
      <c r="A48" s="95" t="s">
        <v>205</v>
      </c>
      <c r="B48" s="87">
        <v>1.5511245879761605E-2</v>
      </c>
      <c r="C48" s="62">
        <v>9.2635281768599174E-3</v>
      </c>
      <c r="D48" s="62">
        <v>6.4614679907494407E-2</v>
      </c>
      <c r="E48" s="63">
        <v>8.9068752707815325E-3</v>
      </c>
      <c r="F48" s="63">
        <v>0</v>
      </c>
      <c r="G48" s="1"/>
      <c r="H48" s="1"/>
      <c r="I48" s="1"/>
      <c r="J48" s="1"/>
    </row>
    <row r="49" spans="1:11" x14ac:dyDescent="0.25">
      <c r="A49" s="125" t="s">
        <v>206</v>
      </c>
      <c r="B49" s="123">
        <v>4.5317494027843776E-2</v>
      </c>
      <c r="C49" s="109">
        <v>1.9630947386725807E-2</v>
      </c>
      <c r="D49" s="109">
        <v>0.24628397104632671</v>
      </c>
      <c r="E49" s="112">
        <v>2.3429451065324798E-2</v>
      </c>
      <c r="F49" s="112">
        <v>3.0991522004195329E-2</v>
      </c>
      <c r="G49" s="1"/>
      <c r="H49" s="1"/>
      <c r="I49" s="1"/>
      <c r="J49" s="1"/>
    </row>
    <row r="50" spans="1:11" x14ac:dyDescent="0.25">
      <c r="A50" s="95" t="s">
        <v>207</v>
      </c>
      <c r="B50" s="87">
        <v>8.8394281923712178E-3</v>
      </c>
      <c r="C50" s="62">
        <v>5.898699025908311E-4</v>
      </c>
      <c r="D50" s="62">
        <v>6.3409466318081587E-2</v>
      </c>
      <c r="E50" s="63">
        <v>0.12154055608182396</v>
      </c>
      <c r="F50" s="63">
        <v>4.1347914696975692E-2</v>
      </c>
      <c r="G50" s="1"/>
      <c r="H50" s="1"/>
      <c r="I50" s="1"/>
      <c r="J50" s="1"/>
    </row>
    <row r="51" spans="1:11" x14ac:dyDescent="0.25">
      <c r="A51" s="125" t="s">
        <v>208</v>
      </c>
      <c r="B51" s="123">
        <v>1.6868093285353322E-2</v>
      </c>
      <c r="C51" s="109">
        <v>5.837392941849125E-3</v>
      </c>
      <c r="D51" s="109">
        <v>0.10077379988595475</v>
      </c>
      <c r="E51" s="112">
        <v>1.9001884651815376E-2</v>
      </c>
      <c r="F51" s="112">
        <v>0.15840134603484637</v>
      </c>
      <c r="G51" s="1"/>
      <c r="H51" s="1"/>
      <c r="I51" s="1"/>
      <c r="J51" s="1"/>
    </row>
    <row r="52" spans="1:11" ht="13.8" thickBot="1" x14ac:dyDescent="0.3">
      <c r="A52" s="99" t="s">
        <v>209</v>
      </c>
      <c r="B52" s="126">
        <v>1.9261171824209528E-2</v>
      </c>
      <c r="C52" s="127">
        <v>3.794895841108102E-3</v>
      </c>
      <c r="D52" s="127">
        <v>0.1321469909505314</v>
      </c>
      <c r="E52" s="128">
        <v>5.5698327881255325E-2</v>
      </c>
      <c r="F52" s="128">
        <v>0.42617763068489017</v>
      </c>
      <c r="G52" s="1"/>
      <c r="H52" s="1"/>
      <c r="I52" s="1"/>
      <c r="J52" s="1"/>
    </row>
    <row r="53" spans="1:11" x14ac:dyDescent="0.25">
      <c r="A53" s="72"/>
      <c r="B53" s="1"/>
      <c r="C53" s="1"/>
      <c r="D53" s="1"/>
      <c r="E53" s="1"/>
      <c r="F53" s="1"/>
      <c r="G53" s="1"/>
      <c r="H53" s="1"/>
      <c r="I53" s="1"/>
      <c r="J53" s="1"/>
    </row>
    <row r="54" spans="1:11" x14ac:dyDescent="0.25">
      <c r="A54" s="72"/>
      <c r="B54" s="1"/>
      <c r="C54" s="1"/>
      <c r="D54" s="1"/>
      <c r="E54" s="1"/>
      <c r="F54" s="1"/>
      <c r="G54" s="1"/>
      <c r="H54" s="1"/>
      <c r="I54" s="1"/>
      <c r="J54" s="1"/>
    </row>
    <row r="55" spans="1:11" x14ac:dyDescent="0.25">
      <c r="A55" s="72"/>
      <c r="B55" s="1"/>
      <c r="C55" s="1"/>
      <c r="D55" s="1"/>
      <c r="E55" s="1"/>
      <c r="F55" s="1"/>
      <c r="G55" s="1"/>
      <c r="H55" s="1"/>
      <c r="I55" s="1"/>
      <c r="J55" s="1"/>
    </row>
    <row r="56" spans="1:11" x14ac:dyDescent="0.25">
      <c r="A56" s="1"/>
      <c r="B56" s="1"/>
      <c r="C56" s="1"/>
      <c r="D56" s="1"/>
      <c r="E56" s="1"/>
      <c r="F56" s="1"/>
      <c r="G56" s="1"/>
      <c r="H56" s="1"/>
      <c r="I56" s="1"/>
      <c r="J56" s="1"/>
    </row>
    <row r="57" spans="1:11" x14ac:dyDescent="0.25">
      <c r="A57" s="1"/>
      <c r="B57" s="1"/>
      <c r="C57" s="1"/>
      <c r="D57" s="1"/>
      <c r="E57" s="1"/>
      <c r="F57" s="1"/>
      <c r="G57" s="1"/>
      <c r="H57" s="1"/>
      <c r="I57" s="1"/>
      <c r="J57" s="1"/>
    </row>
    <row r="58" spans="1:11" ht="27" customHeight="1" thickBot="1" x14ac:dyDescent="0.3">
      <c r="A58" s="1053" t="s">
        <v>232</v>
      </c>
      <c r="B58" s="1053"/>
      <c r="C58" s="1053"/>
      <c r="D58" s="1053"/>
      <c r="E58" s="1053"/>
      <c r="F58" s="1053"/>
      <c r="G58" s="75"/>
      <c r="H58" s="75"/>
      <c r="I58" s="75"/>
      <c r="J58" s="75"/>
      <c r="K58" s="75"/>
    </row>
    <row r="59" spans="1:11" ht="13.8" thickBot="1" x14ac:dyDescent="0.3">
      <c r="B59" s="1057" t="s">
        <v>898</v>
      </c>
      <c r="C59" s="1058"/>
      <c r="D59" s="1058"/>
      <c r="E59" s="1058"/>
      <c r="F59" s="1058"/>
      <c r="G59" s="1"/>
      <c r="H59" s="1"/>
      <c r="I59" s="1"/>
      <c r="J59" s="1"/>
    </row>
    <row r="60" spans="1:11" ht="13.8" thickBot="1" x14ac:dyDescent="0.3">
      <c r="A60" s="184"/>
      <c r="B60" s="79" t="s">
        <v>180</v>
      </c>
      <c r="C60" s="76" t="s">
        <v>195</v>
      </c>
      <c r="D60" s="76" t="s">
        <v>196</v>
      </c>
      <c r="E60" s="80" t="s">
        <v>197</v>
      </c>
      <c r="F60" s="80" t="s">
        <v>198</v>
      </c>
      <c r="G60" s="1"/>
      <c r="H60" s="1"/>
      <c r="I60" s="1"/>
      <c r="J60" s="1"/>
    </row>
    <row r="61" spans="1:11" ht="13.8" thickBot="1" x14ac:dyDescent="0.3">
      <c r="A61" s="183" t="s">
        <v>180</v>
      </c>
      <c r="B61" s="88">
        <v>3.3166005704042378E-2</v>
      </c>
      <c r="C61" s="89">
        <v>3.6652351029490937E-2</v>
      </c>
      <c r="D61" s="90">
        <v>2.8809634371925297E-2</v>
      </c>
      <c r="E61" s="90">
        <v>-0.17304877383987782</v>
      </c>
      <c r="F61" s="90">
        <v>-0.12703908702760958</v>
      </c>
      <c r="G61" s="1"/>
      <c r="H61" s="1"/>
      <c r="I61" s="1"/>
      <c r="J61" s="1"/>
    </row>
    <row r="62" spans="1:11" ht="13.8" thickTop="1" x14ac:dyDescent="0.25">
      <c r="A62" s="186" t="s">
        <v>199</v>
      </c>
      <c r="B62" s="114">
        <v>2.0705026473680999E-2</v>
      </c>
      <c r="C62" s="754">
        <v>2.1185126782814256E-2</v>
      </c>
      <c r="D62" s="180">
        <v>-1.7597656133192641E-2</v>
      </c>
      <c r="E62" s="180">
        <v>-0.2049207221932049</v>
      </c>
      <c r="F62" s="119">
        <v>7.4229640840323352E-2</v>
      </c>
      <c r="G62" s="1"/>
      <c r="H62" s="1"/>
      <c r="I62" s="1"/>
      <c r="J62" s="1"/>
    </row>
    <row r="63" spans="1:11" x14ac:dyDescent="0.25">
      <c r="A63" s="185" t="s">
        <v>200</v>
      </c>
      <c r="B63" s="103">
        <v>1.939064004698432E-2</v>
      </c>
      <c r="C63" s="755">
        <v>0.11191385220544792</v>
      </c>
      <c r="D63" s="181">
        <v>9.8875886392942647E-2</v>
      </c>
      <c r="E63" s="181">
        <v>-0.21758479026946198</v>
      </c>
      <c r="F63" s="105">
        <v>0.83205916204652031</v>
      </c>
      <c r="G63" s="1"/>
      <c r="H63" s="1"/>
      <c r="I63" s="1"/>
      <c r="J63" s="1"/>
    </row>
    <row r="64" spans="1:11" x14ac:dyDescent="0.25">
      <c r="A64" s="187" t="s">
        <v>201</v>
      </c>
      <c r="B64" s="102">
        <v>0.27642259144418557</v>
      </c>
      <c r="C64" s="756">
        <v>-2.9063621426015596E-2</v>
      </c>
      <c r="D64" s="182">
        <v>0.44175568413901245</v>
      </c>
      <c r="E64" s="182">
        <v>5.6205363767340684</v>
      </c>
      <c r="F64" s="92">
        <v>-0.38510950717738557</v>
      </c>
      <c r="G64" s="1"/>
      <c r="H64" s="1"/>
      <c r="I64" s="1"/>
      <c r="J64" s="1"/>
    </row>
    <row r="65" spans="1:10" x14ac:dyDescent="0.25">
      <c r="A65" s="185" t="s">
        <v>202</v>
      </c>
      <c r="B65" s="103">
        <v>-0.3834665390487495</v>
      </c>
      <c r="C65" s="755">
        <v>-0.69083662267699442</v>
      </c>
      <c r="D65" s="181">
        <v>-0.18541879034032749</v>
      </c>
      <c r="E65" s="181">
        <v>-0.40656257980916111</v>
      </c>
      <c r="F65" s="105" t="s">
        <v>899</v>
      </c>
      <c r="G65" s="1"/>
      <c r="H65" s="1"/>
      <c r="I65" s="1"/>
      <c r="J65" s="1"/>
    </row>
    <row r="66" spans="1:10" x14ac:dyDescent="0.25">
      <c r="A66" s="187" t="s">
        <v>203</v>
      </c>
      <c r="B66" s="102">
        <v>0.23769654245946148</v>
      </c>
      <c r="C66" s="756">
        <v>0.47406166723623255</v>
      </c>
      <c r="D66" s="182">
        <v>-0.79221915491768036</v>
      </c>
      <c r="E66" s="182">
        <v>-0.89902617843142973</v>
      </c>
      <c r="F66" s="92">
        <v>0.11537062222197592</v>
      </c>
      <c r="G66" s="1"/>
      <c r="H66" s="1"/>
      <c r="I66" s="1"/>
      <c r="J66" s="1"/>
    </row>
    <row r="67" spans="1:10" x14ac:dyDescent="0.25">
      <c r="A67" s="185" t="s">
        <v>204</v>
      </c>
      <c r="B67" s="103">
        <v>0.15892284071312002</v>
      </c>
      <c r="C67" s="755">
        <v>0.21834234021196686</v>
      </c>
      <c r="D67" s="181">
        <v>4.8889250397814665E-2</v>
      </c>
      <c r="E67" s="181">
        <v>-0.65510086954565294</v>
      </c>
      <c r="F67" s="105" t="s">
        <v>899</v>
      </c>
      <c r="G67" s="1"/>
      <c r="H67" s="1"/>
      <c r="I67" s="1"/>
      <c r="J67" s="1"/>
    </row>
    <row r="68" spans="1:10" x14ac:dyDescent="0.25">
      <c r="A68" s="187" t="s">
        <v>205</v>
      </c>
      <c r="B68" s="102">
        <v>9.6139871024243373E-2</v>
      </c>
      <c r="C68" s="756">
        <v>0.22063190402386113</v>
      </c>
      <c r="D68" s="182">
        <v>1.1262650705978094E-2</v>
      </c>
      <c r="E68" s="182">
        <v>-0.58728663051229568</v>
      </c>
      <c r="F68" s="92">
        <v>-1</v>
      </c>
      <c r="G68" s="1"/>
      <c r="H68" s="1"/>
      <c r="I68" s="1"/>
      <c r="J68" s="1"/>
    </row>
    <row r="69" spans="1:10" x14ac:dyDescent="0.25">
      <c r="A69" s="185" t="s">
        <v>206</v>
      </c>
      <c r="B69" s="103">
        <v>0.31642343556367658</v>
      </c>
      <c r="C69" s="755">
        <v>0.85822661075503892</v>
      </c>
      <c r="D69" s="181">
        <v>0.12763284696096955</v>
      </c>
      <c r="E69" s="181">
        <v>-0.39951760285195281</v>
      </c>
      <c r="F69" s="105">
        <v>-0.65951704664261879</v>
      </c>
      <c r="G69" s="1"/>
      <c r="H69" s="1"/>
      <c r="I69" s="1"/>
      <c r="J69" s="1"/>
    </row>
    <row r="70" spans="1:10" x14ac:dyDescent="0.25">
      <c r="A70" s="187" t="s">
        <v>207</v>
      </c>
      <c r="B70" s="102">
        <v>-0.23499378241515634</v>
      </c>
      <c r="C70" s="756">
        <v>-0.65779327337724758</v>
      </c>
      <c r="D70" s="182">
        <v>-0.2405260211825373</v>
      </c>
      <c r="E70" s="182">
        <v>1.2940017457675008</v>
      </c>
      <c r="F70" s="92">
        <v>-0.6058215659069528</v>
      </c>
      <c r="G70" s="1"/>
      <c r="H70" s="1"/>
      <c r="I70" s="1"/>
      <c r="J70" s="1"/>
    </row>
    <row r="71" spans="1:10" x14ac:dyDescent="0.25">
      <c r="A71" s="185" t="s">
        <v>208</v>
      </c>
      <c r="B71" s="103">
        <v>0.30151799230240584</v>
      </c>
      <c r="C71" s="755">
        <v>1.9738176826628178</v>
      </c>
      <c r="D71" s="181">
        <v>0.20192840421459923</v>
      </c>
      <c r="E71" s="181">
        <v>-0.90020470637719496</v>
      </c>
      <c r="F71" s="105">
        <v>5.5151590384402889</v>
      </c>
      <c r="G71" s="1"/>
      <c r="H71" s="1"/>
      <c r="I71" s="1"/>
      <c r="J71" s="1"/>
    </row>
    <row r="72" spans="1:10" ht="13.8" thickBot="1" x14ac:dyDescent="0.3">
      <c r="A72" s="188" t="s">
        <v>209</v>
      </c>
      <c r="B72" s="101">
        <v>-0.15004373867701415</v>
      </c>
      <c r="C72" s="757">
        <v>1.2572878825330092E-2</v>
      </c>
      <c r="D72" s="716">
        <v>-0.18396412609798907</v>
      </c>
      <c r="E72" s="716">
        <v>0.22565790330939461</v>
      </c>
      <c r="F72" s="94">
        <v>-0.25522174005194043</v>
      </c>
      <c r="G72" s="1"/>
      <c r="H72" s="1"/>
      <c r="I72" s="1"/>
      <c r="J72" s="1"/>
    </row>
    <row r="73" spans="1:10" x14ac:dyDescent="0.25">
      <c r="A73" s="72"/>
      <c r="B73" s="1"/>
      <c r="C73" s="1"/>
      <c r="D73" s="1"/>
      <c r="E73" s="1"/>
      <c r="F73" s="1"/>
      <c r="G73" s="1"/>
      <c r="H73" s="1"/>
      <c r="I73" s="1"/>
      <c r="J73" s="1"/>
    </row>
    <row r="74" spans="1:10" x14ac:dyDescent="0.25">
      <c r="A74" s="1"/>
      <c r="B74" s="1"/>
      <c r="C74" s="1"/>
      <c r="D74" s="1"/>
      <c r="E74" s="1"/>
      <c r="F74" s="1"/>
      <c r="G74" s="1"/>
      <c r="H74" s="1"/>
      <c r="I74" s="1"/>
      <c r="J74" s="1"/>
    </row>
    <row r="75" spans="1:10" x14ac:dyDescent="0.25">
      <c r="A75" s="1"/>
      <c r="B75" s="1"/>
      <c r="C75" s="1"/>
      <c r="D75" s="1"/>
      <c r="E75" s="1"/>
      <c r="F75" s="1"/>
      <c r="G75" s="1"/>
      <c r="H75" s="1"/>
      <c r="I75" s="1"/>
      <c r="J75" s="1"/>
    </row>
    <row r="76" spans="1:10" x14ac:dyDescent="0.25">
      <c r="A76" s="1"/>
      <c r="B76" s="1"/>
      <c r="C76" s="1"/>
      <c r="D76" s="1"/>
      <c r="E76" s="1"/>
      <c r="F76" s="1"/>
      <c r="G76" s="1"/>
      <c r="H76" s="1"/>
      <c r="I76" s="1"/>
      <c r="J76" s="1"/>
    </row>
    <row r="77" spans="1:10" x14ac:dyDescent="0.25">
      <c r="A77" s="1"/>
      <c r="B77" s="1"/>
      <c r="C77" s="1"/>
      <c r="D77" s="1"/>
      <c r="E77" s="1"/>
      <c r="F77" s="1"/>
      <c r="G77" s="1"/>
      <c r="H77" s="1"/>
      <c r="I77" s="1"/>
      <c r="J77" s="1"/>
    </row>
    <row r="78" spans="1:10" x14ac:dyDescent="0.25">
      <c r="A78" s="1"/>
      <c r="B78" s="1"/>
      <c r="C78" s="1"/>
      <c r="D78" s="1"/>
      <c r="E78" s="1"/>
      <c r="F78" s="1"/>
      <c r="G78" s="1"/>
      <c r="H78" s="1"/>
      <c r="I78" s="1"/>
      <c r="J78" s="1"/>
    </row>
    <row r="79" spans="1:10" x14ac:dyDescent="0.25">
      <c r="A79" s="1"/>
      <c r="B79" s="1"/>
      <c r="C79" s="1"/>
      <c r="D79" s="1"/>
      <c r="E79" s="1"/>
      <c r="F79" s="1"/>
      <c r="G79" s="1"/>
      <c r="H79" s="1"/>
      <c r="I79" s="1"/>
      <c r="J79" s="1"/>
    </row>
    <row r="80" spans="1:10" x14ac:dyDescent="0.25">
      <c r="A80" s="1"/>
      <c r="B80" s="1"/>
      <c r="C80" s="1"/>
      <c r="D80" s="1"/>
      <c r="E80" s="1"/>
      <c r="F80" s="1"/>
      <c r="G80" s="1"/>
      <c r="H80" s="1"/>
      <c r="I80" s="1"/>
      <c r="J80" s="1"/>
    </row>
    <row r="81" spans="1:10" x14ac:dyDescent="0.25">
      <c r="A81" s="1"/>
      <c r="B81" s="1"/>
      <c r="C81" s="1"/>
      <c r="D81" s="1"/>
      <c r="E81" s="1"/>
      <c r="F81" s="1"/>
      <c r="G81" s="1"/>
      <c r="H81" s="1"/>
      <c r="I81" s="1"/>
      <c r="J81" s="1"/>
    </row>
    <row r="82" spans="1:10" x14ac:dyDescent="0.25">
      <c r="A82" s="1"/>
      <c r="B82" s="1"/>
      <c r="C82" s="1"/>
      <c r="D82" s="1"/>
      <c r="E82" s="1"/>
      <c r="F82" s="1"/>
      <c r="G82" s="1"/>
      <c r="H82" s="1"/>
      <c r="I82" s="1"/>
      <c r="J82" s="1"/>
    </row>
    <row r="83" spans="1:10" x14ac:dyDescent="0.25">
      <c r="A83" s="1"/>
      <c r="B83" s="1"/>
      <c r="C83" s="1"/>
      <c r="D83" s="1"/>
      <c r="E83" s="1"/>
      <c r="F83" s="1"/>
      <c r="G83" s="1"/>
      <c r="H83" s="1"/>
      <c r="I83" s="1"/>
      <c r="J83" s="1"/>
    </row>
    <row r="84" spans="1:10" x14ac:dyDescent="0.25">
      <c r="A84" s="1"/>
      <c r="B84" s="1"/>
      <c r="C84" s="1"/>
      <c r="D84" s="1"/>
      <c r="E84" s="1"/>
      <c r="F84" s="1"/>
      <c r="G84" s="1"/>
      <c r="H84" s="1"/>
      <c r="I84" s="1"/>
      <c r="J84" s="1"/>
    </row>
    <row r="85" spans="1:10" x14ac:dyDescent="0.25">
      <c r="A85" s="1"/>
      <c r="B85" s="1"/>
      <c r="C85" s="1"/>
      <c r="D85" s="1"/>
      <c r="E85" s="1"/>
      <c r="F85" s="1"/>
      <c r="G85" s="1"/>
      <c r="H85" s="1"/>
      <c r="I85" s="1"/>
      <c r="J85" s="1"/>
    </row>
  </sheetData>
  <mergeCells count="5">
    <mergeCell ref="A1:F1"/>
    <mergeCell ref="A20:F20"/>
    <mergeCell ref="A39:F39"/>
    <mergeCell ref="A58:F58"/>
    <mergeCell ref="B59:F59"/>
  </mergeCells>
  <pageMargins left="0.78740157480314965" right="0.59055118110236227" top="0.78740157480314965" bottom="0.39370078740157483" header="0" footer="0.39370078740157483"/>
  <pageSetup paperSize="9" orientation="portrait" r:id="rId1"/>
  <headerFooter scaleWithDoc="0">
    <oddFooter>&amp;R&amp;9&amp;P</oddFooter>
  </headerFooter>
  <rowBreaks count="1" manualBreakCount="1">
    <brk id="57" max="5" man="1"/>
  </rowBreaks>
  <legacyDrawingHF r:id="rId2"/>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Zeros="0" workbookViewId="0"/>
  </sheetViews>
  <sheetFormatPr baseColWidth="10" defaultRowHeight="13.2" x14ac:dyDescent="0.25"/>
  <cols>
    <col min="1" max="1" width="26.44140625" customWidth="1"/>
    <col min="2" max="3" width="9.88671875" bestFit="1" customWidth="1"/>
    <col min="4" max="4" width="10.109375" bestFit="1" customWidth="1"/>
    <col min="5" max="5" width="11.5546875" customWidth="1"/>
    <col min="6" max="6" width="10.88671875" customWidth="1"/>
    <col min="7" max="7" width="9.44140625" style="1" customWidth="1"/>
    <col min="9" max="9" width="11.44140625" customWidth="1"/>
  </cols>
  <sheetData>
    <row r="1" spans="1:7" ht="27" customHeight="1" thickBot="1" x14ac:dyDescent="0.3">
      <c r="A1" s="1053" t="s">
        <v>559</v>
      </c>
      <c r="B1" s="1053"/>
      <c r="C1" s="1053"/>
      <c r="D1" s="1053"/>
      <c r="E1" s="1053"/>
      <c r="F1" s="1053"/>
      <c r="G1" s="1053"/>
    </row>
    <row r="2" spans="1:7" ht="13.8" thickBot="1" x14ac:dyDescent="0.3">
      <c r="A2" s="255"/>
      <c r="B2" s="257" t="s">
        <v>180</v>
      </c>
      <c r="C2" s="190" t="s">
        <v>210</v>
      </c>
      <c r="D2" s="232" t="s">
        <v>211</v>
      </c>
      <c r="E2" s="192" t="s">
        <v>212</v>
      </c>
      <c r="G2"/>
    </row>
    <row r="3" spans="1:7" ht="13.8" thickBot="1" x14ac:dyDescent="0.3">
      <c r="A3" s="193" t="s">
        <v>180</v>
      </c>
      <c r="B3" s="686">
        <v>3.5753474253902326</v>
      </c>
      <c r="C3" s="645">
        <v>2.8498054825508912</v>
      </c>
      <c r="D3" s="667">
        <v>3.9983873956621081</v>
      </c>
      <c r="E3" s="646">
        <v>6.1970859788005868</v>
      </c>
      <c r="G3"/>
    </row>
    <row r="4" spans="1:7" ht="13.8" thickTop="1" x14ac:dyDescent="0.25">
      <c r="A4" s="250" t="s">
        <v>222</v>
      </c>
      <c r="B4" s="669">
        <v>3.5644576117942983</v>
      </c>
      <c r="C4" s="647">
        <v>2.8428786598618414</v>
      </c>
      <c r="D4" s="670">
        <v>4.0127445308928529</v>
      </c>
      <c r="E4" s="648">
        <v>6.0515258050583078</v>
      </c>
      <c r="G4"/>
    </row>
    <row r="5" spans="1:7" ht="13.8" thickBot="1" x14ac:dyDescent="0.3">
      <c r="A5" s="370" t="s">
        <v>223</v>
      </c>
      <c r="B5" s="697">
        <v>3.8772938675121713</v>
      </c>
      <c r="C5" s="698">
        <v>2.9958749154181237</v>
      </c>
      <c r="D5" s="698">
        <v>2.4677195387943676</v>
      </c>
      <c r="E5" s="700">
        <v>16.333367442715588</v>
      </c>
      <c r="G5"/>
    </row>
    <row r="6" spans="1:7" x14ac:dyDescent="0.25">
      <c r="A6" s="72"/>
    </row>
    <row r="7" spans="1:7" x14ac:dyDescent="0.25">
      <c r="A7" s="72"/>
    </row>
    <row r="8" spans="1:7" x14ac:dyDescent="0.25">
      <c r="A8" s="72"/>
    </row>
    <row r="9" spans="1:7" x14ac:dyDescent="0.25">
      <c r="A9" s="4"/>
      <c r="B9" s="1"/>
      <c r="C9" s="2"/>
      <c r="D9" s="2"/>
      <c r="E9" s="1"/>
      <c r="F9" s="1"/>
    </row>
    <row r="10" spans="1:7" ht="27" customHeight="1" thickBot="1" x14ac:dyDescent="0.3">
      <c r="A10" s="1053" t="s">
        <v>560</v>
      </c>
      <c r="B10" s="1053"/>
      <c r="C10" s="1053"/>
      <c r="D10" s="1053"/>
      <c r="E10" s="1053"/>
      <c r="F10" s="1053"/>
      <c r="G10" s="1053"/>
    </row>
    <row r="11" spans="1:7" ht="13.8" thickBot="1" x14ac:dyDescent="0.3">
      <c r="A11" s="40"/>
      <c r="B11" s="1061" t="s">
        <v>898</v>
      </c>
      <c r="C11" s="1062"/>
      <c r="D11" s="1062"/>
      <c r="E11" s="1062"/>
      <c r="G11"/>
    </row>
    <row r="12" spans="1:7" ht="13.8" thickBot="1" x14ac:dyDescent="0.3">
      <c r="A12" s="310"/>
      <c r="B12" s="311" t="s">
        <v>180</v>
      </c>
      <c r="C12" s="312" t="s">
        <v>210</v>
      </c>
      <c r="D12" s="313" t="s">
        <v>211</v>
      </c>
      <c r="E12" s="314" t="s">
        <v>212</v>
      </c>
      <c r="G12"/>
    </row>
    <row r="13" spans="1:7" ht="13.8" thickBot="1" x14ac:dyDescent="0.3">
      <c r="A13" s="284" t="s">
        <v>180</v>
      </c>
      <c r="B13" s="285">
        <v>-0.12603470435172182</v>
      </c>
      <c r="C13" s="286">
        <v>9.4214987552805329E-3</v>
      </c>
      <c r="D13" s="287">
        <v>5.1937982585964271E-2</v>
      </c>
      <c r="E13" s="288">
        <v>-0.33338118861319255</v>
      </c>
      <c r="G13"/>
    </row>
    <row r="14" spans="1:7" ht="13.8" thickTop="1" x14ac:dyDescent="0.25">
      <c r="A14" s="299" t="s">
        <v>222</v>
      </c>
      <c r="B14" s="300">
        <v>-0.14920874837296116</v>
      </c>
      <c r="C14" s="301">
        <v>6.8951231960090453E-4</v>
      </c>
      <c r="D14" s="302">
        <v>5.5662150138415578E-2</v>
      </c>
      <c r="E14" s="303">
        <v>-0.35736256296773328</v>
      </c>
      <c r="G14"/>
    </row>
    <row r="15" spans="1:7" ht="13.8" thickBot="1" x14ac:dyDescent="0.3">
      <c r="A15" s="363" t="s">
        <v>223</v>
      </c>
      <c r="B15" s="364">
        <v>0.47055667385185207</v>
      </c>
      <c r="C15" s="365">
        <v>0.13468186899970869</v>
      </c>
      <c r="D15" s="366">
        <v>-0.32902540984871587</v>
      </c>
      <c r="E15" s="378">
        <v>5.5662326728406315</v>
      </c>
      <c r="G15"/>
    </row>
    <row r="16" spans="1:7" x14ac:dyDescent="0.25">
      <c r="A16" s="72"/>
    </row>
    <row r="29" spans="8:8" x14ac:dyDescent="0.25">
      <c r="H29" s="713"/>
    </row>
  </sheetData>
  <mergeCells count="3">
    <mergeCell ref="A1:G1"/>
    <mergeCell ref="A10:G10"/>
    <mergeCell ref="B11:E11"/>
  </mergeCells>
  <pageMargins left="0.78740157480314965" right="0.59055118110236227" top="0.78740157480314965" bottom="0.39370078740157483" header="0" footer="0.39370078740157483"/>
  <pageSetup paperSize="9" orientation="portrait" r:id="rId1"/>
  <headerFooter scaleWithDoc="0">
    <oddFooter>&amp;R&amp;9&amp;P</oddFooter>
  </headerFooter>
  <legacyDrawingHF r:id="rId2"/>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showZeros="0" workbookViewId="0"/>
  </sheetViews>
  <sheetFormatPr baseColWidth="10" defaultRowHeight="13.2" x14ac:dyDescent="0.25"/>
  <cols>
    <col min="1" max="1" width="21.88671875" customWidth="1"/>
    <col min="2" max="2" width="8.88671875" bestFit="1" customWidth="1"/>
    <col min="3" max="3" width="9.5546875" bestFit="1" customWidth="1"/>
    <col min="4" max="4" width="9.44140625" bestFit="1" customWidth="1"/>
    <col min="5" max="5" width="8.6640625" customWidth="1"/>
    <col min="6" max="6" width="9.44140625" bestFit="1" customWidth="1"/>
    <col min="7" max="7" width="9.44140625" style="1" customWidth="1"/>
    <col min="8" max="8" width="11.33203125" customWidth="1"/>
    <col min="9" max="9" width="11.44140625" customWidth="1"/>
  </cols>
  <sheetData>
    <row r="1" spans="1:8" ht="27" customHeight="1" thickBot="1" x14ac:dyDescent="0.3">
      <c r="A1" s="1054" t="s">
        <v>557</v>
      </c>
      <c r="B1" s="1054"/>
      <c r="C1" s="1054"/>
      <c r="D1" s="1054"/>
      <c r="E1" s="1054"/>
      <c r="F1" s="1054"/>
      <c r="G1" s="1054"/>
      <c r="H1" s="1054"/>
    </row>
    <row r="2" spans="1:8" ht="24.6" thickBot="1" x14ac:dyDescent="0.3">
      <c r="A2" s="255"/>
      <c r="B2" s="257" t="s">
        <v>180</v>
      </c>
      <c r="C2" s="190" t="s">
        <v>213</v>
      </c>
      <c r="D2" s="232" t="s">
        <v>214</v>
      </c>
      <c r="E2" s="258" t="s">
        <v>215</v>
      </c>
      <c r="F2" s="258" t="s">
        <v>216</v>
      </c>
      <c r="G2" s="258" t="s">
        <v>217</v>
      </c>
      <c r="H2" s="192" t="s">
        <v>218</v>
      </c>
    </row>
    <row r="3" spans="1:8" ht="13.8" thickBot="1" x14ac:dyDescent="0.3">
      <c r="A3" s="193" t="s">
        <v>180</v>
      </c>
      <c r="B3" s="686">
        <v>3.5753474253902384</v>
      </c>
      <c r="C3" s="645">
        <v>1</v>
      </c>
      <c r="D3" s="667">
        <v>2.3979548539728937</v>
      </c>
      <c r="E3" s="668">
        <v>5.0598526940307424</v>
      </c>
      <c r="F3" s="668">
        <v>10.771266594542912</v>
      </c>
      <c r="G3" s="668">
        <v>23.666043326413067</v>
      </c>
      <c r="H3" s="646">
        <v>72.225416203856625</v>
      </c>
    </row>
    <row r="4" spans="1:8" ht="13.8" thickTop="1" x14ac:dyDescent="0.25">
      <c r="A4" s="250" t="s">
        <v>219</v>
      </c>
      <c r="B4" s="669">
        <v>2.5555768637430067</v>
      </c>
      <c r="C4" s="647">
        <v>1</v>
      </c>
      <c r="D4" s="670">
        <v>2.4080703663741296</v>
      </c>
      <c r="E4" s="671">
        <v>4.7595575874819991</v>
      </c>
      <c r="F4" s="671">
        <v>10.010701589165274</v>
      </c>
      <c r="G4" s="671">
        <v>20.768060161756033</v>
      </c>
      <c r="H4" s="648">
        <v>0</v>
      </c>
    </row>
    <row r="5" spans="1:8" x14ac:dyDescent="0.25">
      <c r="A5" s="196" t="s">
        <v>220</v>
      </c>
      <c r="B5" s="672">
        <v>5.6877730624035596</v>
      </c>
      <c r="C5" s="649">
        <v>1</v>
      </c>
      <c r="D5" s="673">
        <v>2.3375040168808141</v>
      </c>
      <c r="E5" s="674">
        <v>5.4719276160494106</v>
      </c>
      <c r="F5" s="674">
        <v>10.916998629655311</v>
      </c>
      <c r="G5" s="674">
        <v>24.856220068515807</v>
      </c>
      <c r="H5" s="650">
        <v>91.093649303034951</v>
      </c>
    </row>
    <row r="6" spans="1:8" ht="13.8" thickBot="1" x14ac:dyDescent="0.3">
      <c r="A6" s="315" t="s">
        <v>221</v>
      </c>
      <c r="B6" s="679">
        <v>4.2485773242494673</v>
      </c>
      <c r="C6" s="661">
        <v>1</v>
      </c>
      <c r="D6" s="662">
        <v>2.4337390495025089</v>
      </c>
      <c r="E6" s="684">
        <v>5.5648588516041944</v>
      </c>
      <c r="F6" s="684">
        <v>11.028529243020047</v>
      </c>
      <c r="G6" s="684">
        <v>23.904238211147778</v>
      </c>
      <c r="H6" s="663">
        <v>40.74989143481713</v>
      </c>
    </row>
    <row r="7" spans="1:8" x14ac:dyDescent="0.25">
      <c r="A7" s="72"/>
    </row>
    <row r="8" spans="1:8" x14ac:dyDescent="0.25">
      <c r="A8" s="72"/>
    </row>
    <row r="9" spans="1:8" x14ac:dyDescent="0.25">
      <c r="A9" s="72"/>
    </row>
    <row r="10" spans="1:8" x14ac:dyDescent="0.25">
      <c r="A10" s="4"/>
      <c r="B10" s="1"/>
      <c r="C10" s="2"/>
      <c r="D10" s="2"/>
      <c r="E10" s="1"/>
      <c r="F10" s="1"/>
    </row>
    <row r="11" spans="1:8" ht="27" customHeight="1" thickBot="1" x14ac:dyDescent="0.3">
      <c r="A11" s="1053" t="s">
        <v>558</v>
      </c>
      <c r="B11" s="1053"/>
      <c r="C11" s="1053"/>
      <c r="D11" s="1053"/>
      <c r="E11" s="1053"/>
      <c r="F11" s="1053"/>
      <c r="G11" s="1053"/>
      <c r="H11" s="1053"/>
    </row>
    <row r="12" spans="1:8" ht="13.8" thickBot="1" x14ac:dyDescent="0.3">
      <c r="A12" s="40"/>
      <c r="B12" s="1061" t="s">
        <v>898</v>
      </c>
      <c r="C12" s="1062"/>
      <c r="D12" s="1062"/>
      <c r="E12" s="1062"/>
      <c r="F12" s="1062"/>
      <c r="G12" s="1062"/>
      <c r="H12" s="1062"/>
    </row>
    <row r="13" spans="1:8" ht="24.6" thickBot="1" x14ac:dyDescent="0.3">
      <c r="A13" s="310"/>
      <c r="B13" s="311" t="s">
        <v>180</v>
      </c>
      <c r="C13" s="312" t="s">
        <v>213</v>
      </c>
      <c r="D13" s="313" t="s">
        <v>214</v>
      </c>
      <c r="E13" s="313" t="s">
        <v>215</v>
      </c>
      <c r="F13" s="313" t="s">
        <v>216</v>
      </c>
      <c r="G13" s="313" t="s">
        <v>217</v>
      </c>
      <c r="H13" s="314" t="s">
        <v>218</v>
      </c>
    </row>
    <row r="14" spans="1:8" ht="13.8" thickBot="1" x14ac:dyDescent="0.3">
      <c r="A14" s="284" t="s">
        <v>180</v>
      </c>
      <c r="B14" s="285">
        <v>-0.12603470435171882</v>
      </c>
      <c r="C14" s="286">
        <v>0</v>
      </c>
      <c r="D14" s="287">
        <v>-9.2442510119070676E-3</v>
      </c>
      <c r="E14" s="287">
        <v>-7.6318487858521022E-3</v>
      </c>
      <c r="F14" s="287">
        <v>-2.6955291801662895E-2</v>
      </c>
      <c r="G14" s="287">
        <v>2.1539316835081035E-2</v>
      </c>
      <c r="H14" s="288">
        <v>9.0233046427262709E-2</v>
      </c>
    </row>
    <row r="15" spans="1:8" ht="13.8" thickTop="1" x14ac:dyDescent="0.25">
      <c r="A15" s="299" t="s">
        <v>219</v>
      </c>
      <c r="B15" s="300">
        <v>8.8722805803236326E-3</v>
      </c>
      <c r="C15" s="301">
        <v>0</v>
      </c>
      <c r="D15" s="302">
        <v>6.6400827737389534E-4</v>
      </c>
      <c r="E15" s="302">
        <v>-1.7841018730820557E-2</v>
      </c>
      <c r="F15" s="302">
        <v>1.3698726397731731E-2</v>
      </c>
      <c r="G15" s="302">
        <v>-3.4772004310062887E-2</v>
      </c>
      <c r="H15" s="303" t="s">
        <v>695</v>
      </c>
    </row>
    <row r="16" spans="1:8" x14ac:dyDescent="0.25">
      <c r="A16" s="289" t="s">
        <v>220</v>
      </c>
      <c r="B16" s="290">
        <v>-0.13499344051648832</v>
      </c>
      <c r="C16" s="291">
        <v>0</v>
      </c>
      <c r="D16" s="292">
        <v>-1.2612760783670685E-2</v>
      </c>
      <c r="E16" s="292">
        <v>2.8770343570372336E-3</v>
      </c>
      <c r="F16" s="292">
        <v>-7.0857946983847397E-2</v>
      </c>
      <c r="G16" s="292">
        <v>0.15430832570411956</v>
      </c>
      <c r="H16" s="293">
        <v>2.0771102270154662E-2</v>
      </c>
    </row>
    <row r="17" spans="1:8" ht="13.8" thickBot="1" x14ac:dyDescent="0.3">
      <c r="A17" s="279" t="s">
        <v>221</v>
      </c>
      <c r="B17" s="280">
        <v>-0.27661035024326364</v>
      </c>
      <c r="C17" s="281">
        <v>0</v>
      </c>
      <c r="D17" s="282">
        <v>-3.8648372252133245E-2</v>
      </c>
      <c r="E17" s="282">
        <v>2.060572965909202E-2</v>
      </c>
      <c r="F17" s="282">
        <v>-5.000325233888514E-2</v>
      </c>
      <c r="G17" s="282">
        <v>1.3997083516846809E-2</v>
      </c>
      <c r="H17" s="283">
        <v>-0.19483232714846432</v>
      </c>
    </row>
    <row r="18" spans="1:8" x14ac:dyDescent="0.25">
      <c r="A18" s="72"/>
    </row>
    <row r="23" spans="1:8" x14ac:dyDescent="0.25">
      <c r="H23" s="713"/>
    </row>
  </sheetData>
  <mergeCells count="3">
    <mergeCell ref="A1:H1"/>
    <mergeCell ref="A11:H11"/>
    <mergeCell ref="B12:H12"/>
  </mergeCells>
  <pageMargins left="0.78740157480314965" right="0.59055118110236227" top="0.78740157480314965" bottom="0.39370078740157483" header="0" footer="0.39370078740157483"/>
  <pageSetup paperSize="9" orientation="portrait" r:id="rId1"/>
  <headerFooter scaleWithDoc="0">
    <oddFooter>&amp;R&amp;9&amp;P</oddFooter>
  </headerFooter>
  <legacyDrawingHF r:id="rId2"/>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Zeros="0" workbookViewId="0"/>
  </sheetViews>
  <sheetFormatPr baseColWidth="10" defaultRowHeight="13.2" x14ac:dyDescent="0.25"/>
  <cols>
    <col min="1" max="1" width="22" customWidth="1"/>
    <col min="2" max="2" width="8.88671875" bestFit="1" customWidth="1"/>
    <col min="3" max="3" width="9.44140625" customWidth="1"/>
    <col min="4" max="4" width="9.44140625" bestFit="1" customWidth="1"/>
    <col min="5" max="5" width="8.6640625" customWidth="1"/>
    <col min="6" max="6" width="9.6640625" bestFit="1" customWidth="1"/>
    <col min="7" max="7" width="9.44140625" style="1" customWidth="1"/>
    <col min="8" max="8" width="11.33203125" bestFit="1" customWidth="1"/>
    <col min="9" max="9" width="11.44140625" customWidth="1"/>
  </cols>
  <sheetData>
    <row r="1" spans="1:8" ht="27" customHeight="1" thickBot="1" x14ac:dyDescent="0.3">
      <c r="A1" s="1054" t="s">
        <v>555</v>
      </c>
      <c r="B1" s="1054"/>
      <c r="C1" s="1054"/>
      <c r="D1" s="1054"/>
      <c r="E1" s="1054"/>
      <c r="F1" s="1054"/>
      <c r="G1" s="1054"/>
      <c r="H1" s="1054"/>
    </row>
    <row r="2" spans="1:8" ht="24.6" thickBot="1" x14ac:dyDescent="0.3">
      <c r="A2" s="255"/>
      <c r="B2" s="257" t="s">
        <v>180</v>
      </c>
      <c r="C2" s="190" t="s">
        <v>213</v>
      </c>
      <c r="D2" s="232" t="s">
        <v>214</v>
      </c>
      <c r="E2" s="258" t="s">
        <v>215</v>
      </c>
      <c r="F2" s="258" t="s">
        <v>216</v>
      </c>
      <c r="G2" s="258" t="s">
        <v>217</v>
      </c>
      <c r="H2" s="192" t="s">
        <v>218</v>
      </c>
    </row>
    <row r="3" spans="1:8" ht="13.8" thickBot="1" x14ac:dyDescent="0.3">
      <c r="A3" s="193" t="s">
        <v>180</v>
      </c>
      <c r="B3" s="686">
        <v>3.5753474253902375</v>
      </c>
      <c r="C3" s="645">
        <v>1</v>
      </c>
      <c r="D3" s="667">
        <v>2.397954853972895</v>
      </c>
      <c r="E3" s="668">
        <v>5.0598526940307531</v>
      </c>
      <c r="F3" s="668">
        <v>10.771266594542919</v>
      </c>
      <c r="G3" s="668">
        <v>23.666043326413064</v>
      </c>
      <c r="H3" s="646">
        <v>72.225416203856653</v>
      </c>
    </row>
    <row r="4" spans="1:8" ht="13.8" thickTop="1" x14ac:dyDescent="0.25">
      <c r="A4" s="250" t="s">
        <v>222</v>
      </c>
      <c r="B4" s="669">
        <v>3.5644576117943036</v>
      </c>
      <c r="C4" s="647">
        <v>1</v>
      </c>
      <c r="D4" s="670">
        <v>2.4113037086889229</v>
      </c>
      <c r="E4" s="671">
        <v>5.0937644770505459</v>
      </c>
      <c r="F4" s="671">
        <v>10.831415201429673</v>
      </c>
      <c r="G4" s="671">
        <v>23.666043326413064</v>
      </c>
      <c r="H4" s="648">
        <v>70.563277851140981</v>
      </c>
    </row>
    <row r="5" spans="1:8" ht="13.8" thickBot="1" x14ac:dyDescent="0.3">
      <c r="A5" s="370" t="s">
        <v>223</v>
      </c>
      <c r="B5" s="697">
        <v>3.8772938675121713</v>
      </c>
      <c r="C5" s="698">
        <v>1</v>
      </c>
      <c r="D5" s="698">
        <v>2.1077693172489771</v>
      </c>
      <c r="E5" s="698">
        <v>4.5265345226332903</v>
      </c>
      <c r="F5" s="698">
        <v>8.753567283987179</v>
      </c>
      <c r="G5" s="698">
        <v>0</v>
      </c>
      <c r="H5" s="699">
        <v>120</v>
      </c>
    </row>
    <row r="6" spans="1:8" x14ac:dyDescent="0.25">
      <c r="A6" s="72"/>
    </row>
    <row r="7" spans="1:8" x14ac:dyDescent="0.25">
      <c r="A7" s="72"/>
    </row>
    <row r="8" spans="1:8" x14ac:dyDescent="0.25">
      <c r="A8" s="4"/>
      <c r="B8" s="1"/>
      <c r="C8" s="2"/>
      <c r="D8" s="2"/>
      <c r="E8" s="1"/>
      <c r="F8" s="1"/>
    </row>
    <row r="9" spans="1:8" ht="27" customHeight="1" thickBot="1" x14ac:dyDescent="0.3">
      <c r="A9" s="1053" t="s">
        <v>556</v>
      </c>
      <c r="B9" s="1053"/>
      <c r="C9" s="1053"/>
      <c r="D9" s="1053"/>
      <c r="E9" s="1053"/>
      <c r="F9" s="1053"/>
      <c r="G9" s="1053"/>
      <c r="H9" s="1053"/>
    </row>
    <row r="10" spans="1:8" ht="13.8" thickBot="1" x14ac:dyDescent="0.3">
      <c r="A10" s="40"/>
      <c r="B10" s="1061" t="s">
        <v>898</v>
      </c>
      <c r="C10" s="1062"/>
      <c r="D10" s="1062"/>
      <c r="E10" s="1062"/>
      <c r="F10" s="1062"/>
      <c r="G10" s="1062"/>
      <c r="H10" s="1062"/>
    </row>
    <row r="11" spans="1:8" ht="24.6" thickBot="1" x14ac:dyDescent="0.3">
      <c r="A11" s="310"/>
      <c r="B11" s="311" t="s">
        <v>180</v>
      </c>
      <c r="C11" s="312" t="s">
        <v>213</v>
      </c>
      <c r="D11" s="313" t="s">
        <v>214</v>
      </c>
      <c r="E11" s="313" t="s">
        <v>215</v>
      </c>
      <c r="F11" s="313" t="s">
        <v>216</v>
      </c>
      <c r="G11" s="313" t="s">
        <v>217</v>
      </c>
      <c r="H11" s="314" t="s">
        <v>218</v>
      </c>
    </row>
    <row r="12" spans="1:8" ht="13.8" thickBot="1" x14ac:dyDescent="0.3">
      <c r="A12" s="284" t="s">
        <v>180</v>
      </c>
      <c r="B12" s="285">
        <v>-0.12603470435171815</v>
      </c>
      <c r="C12" s="286">
        <v>0</v>
      </c>
      <c r="D12" s="287">
        <v>-9.2442510119056243E-3</v>
      </c>
      <c r="E12" s="287">
        <v>-7.6318487858468842E-3</v>
      </c>
      <c r="F12" s="287">
        <v>-2.6955291801663672E-2</v>
      </c>
      <c r="G12" s="287">
        <v>2.1539316835080591E-2</v>
      </c>
      <c r="H12" s="288">
        <v>9.0233046427263153E-2</v>
      </c>
    </row>
    <row r="13" spans="1:8" ht="13.8" thickTop="1" x14ac:dyDescent="0.25">
      <c r="A13" s="299" t="s">
        <v>222</v>
      </c>
      <c r="B13" s="300">
        <v>-0.1492087483729575</v>
      </c>
      <c r="C13" s="301">
        <v>0</v>
      </c>
      <c r="D13" s="302">
        <v>-3.896705378938492E-4</v>
      </c>
      <c r="E13" s="302">
        <v>-2.9105687531163493E-3</v>
      </c>
      <c r="F13" s="302">
        <v>-2.6994905209081876E-2</v>
      </c>
      <c r="G13" s="302">
        <v>2.1539316835080591E-2</v>
      </c>
      <c r="H13" s="303">
        <v>6.5143289176850194E-2</v>
      </c>
    </row>
    <row r="14" spans="1:8" ht="13.8" thickBot="1" x14ac:dyDescent="0.3">
      <c r="A14" s="363" t="s">
        <v>223</v>
      </c>
      <c r="B14" s="364">
        <v>0.47055667385185096</v>
      </c>
      <c r="C14" s="380">
        <v>0</v>
      </c>
      <c r="D14" s="377">
        <v>-0.1620178741719891</v>
      </c>
      <c r="E14" s="377">
        <v>-9.1427883212756633E-2</v>
      </c>
      <c r="F14" s="377">
        <v>3.6798247869226142E-2</v>
      </c>
      <c r="G14" s="377" t="s">
        <v>695</v>
      </c>
      <c r="H14" s="378" t="s">
        <v>899</v>
      </c>
    </row>
    <row r="15" spans="1:8" x14ac:dyDescent="0.25">
      <c r="A15" s="72"/>
    </row>
    <row r="29" spans="8:8" x14ac:dyDescent="0.25">
      <c r="H29" s="713"/>
    </row>
  </sheetData>
  <mergeCells count="3">
    <mergeCell ref="A1:H1"/>
    <mergeCell ref="A9:H9"/>
    <mergeCell ref="B10:H10"/>
  </mergeCells>
  <pageMargins left="0.78740157480314965" right="0.59055118110236227" top="0.78740157480314965" bottom="0.39370078740157483" header="0" footer="0.39370078740157483"/>
  <pageSetup paperSize="9" orientation="portrait" r:id="rId1"/>
  <headerFooter scaleWithDoc="0">
    <oddFooter>&amp;R&amp;9&amp;P</oddFooter>
  </headerFooter>
  <legacyDrawingHF r:id="rId2"/>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Zeros="0" workbookViewId="0"/>
  </sheetViews>
  <sheetFormatPr baseColWidth="10" defaultRowHeight="13.2" x14ac:dyDescent="0.25"/>
  <cols>
    <col min="1" max="1" width="19.6640625" customWidth="1"/>
    <col min="2" max="2" width="8.88671875" bestFit="1" customWidth="1"/>
    <col min="3" max="3" width="16.109375" customWidth="1"/>
    <col min="4" max="4" width="15.6640625" customWidth="1"/>
    <col min="5" max="5" width="15.5546875" customWidth="1"/>
    <col min="6" max="6" width="10.5546875" bestFit="1" customWidth="1"/>
    <col min="7" max="7" width="11.44140625" customWidth="1"/>
  </cols>
  <sheetData>
    <row r="1" spans="1:6" ht="27" customHeight="1" thickBot="1" x14ac:dyDescent="0.3">
      <c r="A1" s="1054" t="s">
        <v>553</v>
      </c>
      <c r="B1" s="1054"/>
      <c r="C1" s="1054"/>
      <c r="D1" s="1054"/>
      <c r="E1" s="1054"/>
      <c r="F1" s="1053"/>
    </row>
    <row r="2" spans="1:6" ht="13.8" thickBot="1" x14ac:dyDescent="0.3">
      <c r="A2" s="255"/>
      <c r="B2" s="257" t="s">
        <v>180</v>
      </c>
      <c r="C2" s="190" t="s">
        <v>219</v>
      </c>
      <c r="D2" s="232" t="s">
        <v>220</v>
      </c>
      <c r="E2" s="192" t="s">
        <v>221</v>
      </c>
      <c r="F2" s="1"/>
    </row>
    <row r="3" spans="1:6" ht="13.8" thickBot="1" x14ac:dyDescent="0.3">
      <c r="A3" s="193" t="s">
        <v>180</v>
      </c>
      <c r="B3" s="686">
        <v>3.5753474253902393</v>
      </c>
      <c r="C3" s="645">
        <v>2.5555768637430094</v>
      </c>
      <c r="D3" s="667">
        <v>5.6877730624035578</v>
      </c>
      <c r="E3" s="646">
        <v>4.2485773242494673</v>
      </c>
    </row>
    <row r="4" spans="1:6" ht="13.8" thickTop="1" x14ac:dyDescent="0.25">
      <c r="A4" s="250" t="s">
        <v>222</v>
      </c>
      <c r="B4" s="669">
        <v>3.564457611794305</v>
      </c>
      <c r="C4" s="647">
        <v>2.5330726388030733</v>
      </c>
      <c r="D4" s="670">
        <v>5.5467731278241308</v>
      </c>
      <c r="E4" s="648">
        <v>4.2476289387010482</v>
      </c>
    </row>
    <row r="5" spans="1:6" ht="13.8" thickBot="1" x14ac:dyDescent="0.3">
      <c r="A5" s="370" t="s">
        <v>223</v>
      </c>
      <c r="B5" s="697">
        <v>3.87729386751217</v>
      </c>
      <c r="C5" s="698">
        <v>2.922613681343794</v>
      </c>
      <c r="D5" s="698">
        <v>18.794688923884355</v>
      </c>
      <c r="E5" s="700">
        <v>5</v>
      </c>
    </row>
    <row r="6" spans="1:6" x14ac:dyDescent="0.25">
      <c r="A6" s="72"/>
    </row>
    <row r="7" spans="1:6" x14ac:dyDescent="0.25">
      <c r="A7" s="72"/>
    </row>
    <row r="8" spans="1:6" ht="27" customHeight="1" thickBot="1" x14ac:dyDescent="0.3">
      <c r="A8" s="1053" t="s">
        <v>554</v>
      </c>
      <c r="B8" s="1053"/>
      <c r="C8" s="1053"/>
      <c r="D8" s="1053"/>
      <c r="E8" s="1053"/>
      <c r="F8" s="1053"/>
    </row>
    <row r="9" spans="1:6" ht="13.8" thickBot="1" x14ac:dyDescent="0.3">
      <c r="A9" s="40"/>
      <c r="B9" s="1061" t="s">
        <v>898</v>
      </c>
      <c r="C9" s="1062"/>
      <c r="D9" s="1062"/>
      <c r="E9" s="1062"/>
    </row>
    <row r="10" spans="1:6" ht="13.8" thickBot="1" x14ac:dyDescent="0.3">
      <c r="A10" s="310"/>
      <c r="B10" s="311" t="s">
        <v>180</v>
      </c>
      <c r="C10" s="312" t="s">
        <v>219</v>
      </c>
      <c r="D10" s="313" t="s">
        <v>220</v>
      </c>
      <c r="E10" s="314" t="s">
        <v>221</v>
      </c>
    </row>
    <row r="11" spans="1:6" ht="13.8" thickBot="1" x14ac:dyDescent="0.3">
      <c r="A11" s="284" t="s">
        <v>180</v>
      </c>
      <c r="B11" s="285">
        <v>-0.1260347043517166</v>
      </c>
      <c r="C11" s="286">
        <v>8.8722805803280735E-3</v>
      </c>
      <c r="D11" s="287">
        <v>-0.13499344051648876</v>
      </c>
      <c r="E11" s="288">
        <v>-0.27661035024326186</v>
      </c>
    </row>
    <row r="12" spans="1:6" ht="13.8" thickTop="1" x14ac:dyDescent="0.25">
      <c r="A12" s="299" t="s">
        <v>222</v>
      </c>
      <c r="B12" s="300">
        <v>-0.14920874837295595</v>
      </c>
      <c r="C12" s="301">
        <v>1.630955152862601E-3</v>
      </c>
      <c r="D12" s="302">
        <v>-0.15656144882148992</v>
      </c>
      <c r="E12" s="303">
        <v>-0.27681922131994452</v>
      </c>
    </row>
    <row r="13" spans="1:6" ht="13.8" thickBot="1" x14ac:dyDescent="0.3">
      <c r="A13" s="363" t="s">
        <v>223</v>
      </c>
      <c r="B13" s="364">
        <v>0.47055667385185029</v>
      </c>
      <c r="C13" s="380">
        <v>0.1385826241004009</v>
      </c>
      <c r="D13" s="377">
        <v>1.9257815959367548</v>
      </c>
      <c r="E13" s="378">
        <v>0</v>
      </c>
    </row>
    <row r="14" spans="1:6" x14ac:dyDescent="0.25">
      <c r="A14" s="72"/>
    </row>
  </sheetData>
  <mergeCells count="3">
    <mergeCell ref="A1:F1"/>
    <mergeCell ref="A8:F8"/>
    <mergeCell ref="B9:E9"/>
  </mergeCells>
  <pageMargins left="0.78740157480314965" right="0.59055118110236227" top="0.78740157480314965" bottom="0.39370078740157483" header="0" footer="0.39370078740157483"/>
  <pageSetup paperSize="9" fitToHeight="0" orientation="portrait" r:id="rId1"/>
  <headerFooter scaleWithDoc="0">
    <oddFooter>&amp;R&amp;9&amp;P</oddFooter>
  </headerFooter>
  <legacyDrawingHF r:id="rId2"/>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45"/>
  <sheetViews>
    <sheetView showGridLines="0" topLeftCell="A2" zoomScaleNormal="100" workbookViewId="0">
      <selection activeCell="A2" sqref="A2"/>
    </sheetView>
  </sheetViews>
  <sheetFormatPr baseColWidth="10" defaultRowHeight="13.2" x14ac:dyDescent="0.25"/>
  <cols>
    <col min="1" max="8" width="11.5546875" style="842"/>
    <col min="9" max="9" width="6.88671875" style="842" customWidth="1"/>
    <col min="10" max="10" width="4" style="842" customWidth="1"/>
    <col min="11" max="16384" width="11.5546875" style="842"/>
  </cols>
  <sheetData>
    <row r="45" spans="8:8" x14ac:dyDescent="0.25">
      <c r="H45" s="852"/>
    </row>
  </sheetData>
  <printOptions horizontalCentered="1" verticalCentered="1"/>
  <pageMargins left="0" right="0" top="0" bottom="0" header="0" footer="0"/>
  <pageSetup paperSize="9" fitToWidth="0" orientation="portrait" r:id="rId1"/>
  <colBreaks count="1" manualBreakCount="1">
    <brk id="9" max="67"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H58"/>
  <sheetViews>
    <sheetView workbookViewId="0"/>
  </sheetViews>
  <sheetFormatPr baseColWidth="10" defaultRowHeight="13.2" x14ac:dyDescent="0.25"/>
  <cols>
    <col min="3" max="3" width="10.109375" customWidth="1"/>
  </cols>
  <sheetData>
    <row r="1" spans="1:7" x14ac:dyDescent="0.25">
      <c r="A1" s="1052" t="s">
        <v>241</v>
      </c>
      <c r="B1" s="1052"/>
      <c r="C1" s="1052"/>
      <c r="D1" s="1052"/>
      <c r="E1" s="1052"/>
      <c r="F1" s="1052"/>
      <c r="G1" s="1052"/>
    </row>
    <row r="2" spans="1:7" x14ac:dyDescent="0.25">
      <c r="A2" s="1052"/>
      <c r="B2" s="1052"/>
      <c r="C2" s="1052"/>
      <c r="D2" s="1052"/>
      <c r="E2" s="1052"/>
      <c r="F2" s="1052"/>
      <c r="G2" s="1052"/>
    </row>
    <row r="3" spans="1:7" x14ac:dyDescent="0.25">
      <c r="A3" s="1052"/>
      <c r="B3" s="1052"/>
      <c r="C3" s="1052"/>
      <c r="D3" s="1052"/>
      <c r="E3" s="1052"/>
      <c r="F3" s="1052"/>
      <c r="G3" s="1052"/>
    </row>
    <row r="4" spans="1:7" x14ac:dyDescent="0.25">
      <c r="A4" s="1052"/>
      <c r="B4" s="1052"/>
      <c r="C4" s="1052"/>
      <c r="D4" s="1052"/>
      <c r="E4" s="1052"/>
      <c r="F4" s="1052"/>
      <c r="G4" s="1052"/>
    </row>
    <row r="5" spans="1:7" x14ac:dyDescent="0.25">
      <c r="A5" s="1052"/>
      <c r="B5" s="1052"/>
      <c r="C5" s="1052"/>
      <c r="D5" s="1052"/>
      <c r="E5" s="1052"/>
      <c r="F5" s="1052"/>
      <c r="G5" s="1052"/>
    </row>
    <row r="6" spans="1:7" x14ac:dyDescent="0.25">
      <c r="A6" s="1052"/>
      <c r="B6" s="1052"/>
      <c r="C6" s="1052"/>
      <c r="D6" s="1052"/>
      <c r="E6" s="1052"/>
      <c r="F6" s="1052"/>
      <c r="G6" s="1052"/>
    </row>
    <row r="7" spans="1:7" x14ac:dyDescent="0.25">
      <c r="A7" s="1052"/>
      <c r="B7" s="1052"/>
      <c r="C7" s="1052"/>
      <c r="D7" s="1052"/>
      <c r="E7" s="1052"/>
      <c r="F7" s="1052"/>
      <c r="G7" s="1052"/>
    </row>
    <row r="8" spans="1:7" x14ac:dyDescent="0.25">
      <c r="A8" s="1052"/>
      <c r="B8" s="1052"/>
      <c r="C8" s="1052"/>
      <c r="D8" s="1052"/>
      <c r="E8" s="1052"/>
      <c r="F8" s="1052"/>
      <c r="G8" s="1052"/>
    </row>
    <row r="9" spans="1:7" x14ac:dyDescent="0.25">
      <c r="A9" s="1052"/>
      <c r="B9" s="1052"/>
      <c r="C9" s="1052"/>
      <c r="D9" s="1052"/>
      <c r="E9" s="1052"/>
      <c r="F9" s="1052"/>
      <c r="G9" s="1052"/>
    </row>
    <row r="10" spans="1:7" x14ac:dyDescent="0.25">
      <c r="A10" s="1052"/>
      <c r="B10" s="1052"/>
      <c r="C10" s="1052"/>
      <c r="D10" s="1052"/>
      <c r="E10" s="1052"/>
      <c r="F10" s="1052"/>
      <c r="G10" s="1052"/>
    </row>
    <row r="11" spans="1:7" x14ac:dyDescent="0.25">
      <c r="A11" s="1052"/>
      <c r="B11" s="1052"/>
      <c r="C11" s="1052"/>
      <c r="D11" s="1052"/>
      <c r="E11" s="1052"/>
      <c r="F11" s="1052"/>
      <c r="G11" s="1052"/>
    </row>
    <row r="12" spans="1:7" x14ac:dyDescent="0.25">
      <c r="A12" s="1052"/>
      <c r="B12" s="1052"/>
      <c r="C12" s="1052"/>
      <c r="D12" s="1052"/>
      <c r="E12" s="1052"/>
      <c r="F12" s="1052"/>
      <c r="G12" s="1052"/>
    </row>
    <row r="13" spans="1:7" x14ac:dyDescent="0.25">
      <c r="A13" s="1052"/>
      <c r="B13" s="1052"/>
      <c r="C13" s="1052"/>
      <c r="D13" s="1052"/>
      <c r="E13" s="1052"/>
      <c r="F13" s="1052"/>
      <c r="G13" s="1052"/>
    </row>
    <row r="14" spans="1:7" x14ac:dyDescent="0.25">
      <c r="A14" s="1052"/>
      <c r="B14" s="1052"/>
      <c r="C14" s="1052"/>
      <c r="D14" s="1052"/>
      <c r="E14" s="1052"/>
      <c r="F14" s="1052"/>
      <c r="G14" s="1052"/>
    </row>
    <row r="15" spans="1:7" x14ac:dyDescent="0.25">
      <c r="A15" s="1052"/>
      <c r="B15" s="1052"/>
      <c r="C15" s="1052"/>
      <c r="D15" s="1052"/>
      <c r="E15" s="1052"/>
      <c r="F15" s="1052"/>
      <c r="G15" s="1052"/>
    </row>
    <row r="16" spans="1:7" x14ac:dyDescent="0.25">
      <c r="A16" s="1052"/>
      <c r="B16" s="1052"/>
      <c r="C16" s="1052"/>
      <c r="D16" s="1052"/>
      <c r="E16" s="1052"/>
      <c r="F16" s="1052"/>
      <c r="G16" s="1052"/>
    </row>
    <row r="17" spans="1:8" x14ac:dyDescent="0.25">
      <c r="A17" s="1052"/>
      <c r="B17" s="1052"/>
      <c r="C17" s="1052"/>
      <c r="D17" s="1052"/>
      <c r="E17" s="1052"/>
      <c r="F17" s="1052"/>
      <c r="G17" s="1052"/>
    </row>
    <row r="18" spans="1:8" x14ac:dyDescent="0.25">
      <c r="A18" s="1052"/>
      <c r="B18" s="1052"/>
      <c r="C18" s="1052"/>
      <c r="D18" s="1052"/>
      <c r="E18" s="1052"/>
      <c r="F18" s="1052"/>
      <c r="G18" s="1052"/>
    </row>
    <row r="19" spans="1:8" x14ac:dyDescent="0.25">
      <c r="A19" s="1052"/>
      <c r="B19" s="1052"/>
      <c r="C19" s="1052"/>
      <c r="D19" s="1052"/>
      <c r="E19" s="1052"/>
      <c r="F19" s="1052"/>
      <c r="G19" s="1052"/>
    </row>
    <row r="20" spans="1:8" x14ac:dyDescent="0.25">
      <c r="A20" s="1052"/>
      <c r="B20" s="1052"/>
      <c r="C20" s="1052"/>
      <c r="D20" s="1052"/>
      <c r="E20" s="1052"/>
      <c r="F20" s="1052"/>
      <c r="G20" s="1052"/>
    </row>
    <row r="21" spans="1:8" x14ac:dyDescent="0.25">
      <c r="A21" s="1052"/>
      <c r="B21" s="1052"/>
      <c r="C21" s="1052"/>
      <c r="D21" s="1052"/>
      <c r="E21" s="1052"/>
      <c r="F21" s="1052"/>
      <c r="G21" s="1052"/>
    </row>
    <row r="22" spans="1:8" x14ac:dyDescent="0.25">
      <c r="A22" s="1052"/>
      <c r="B22" s="1052"/>
      <c r="C22" s="1052"/>
      <c r="D22" s="1052"/>
      <c r="E22" s="1052"/>
      <c r="F22" s="1052"/>
      <c r="G22" s="1052"/>
    </row>
    <row r="23" spans="1:8" x14ac:dyDescent="0.25">
      <c r="A23" s="1052"/>
      <c r="B23" s="1052"/>
      <c r="C23" s="1052"/>
      <c r="D23" s="1052"/>
      <c r="E23" s="1052"/>
      <c r="F23" s="1052"/>
      <c r="G23" s="1052"/>
    </row>
    <row r="24" spans="1:8" x14ac:dyDescent="0.25">
      <c r="A24" s="1052"/>
      <c r="B24" s="1052"/>
      <c r="C24" s="1052"/>
      <c r="D24" s="1052"/>
      <c r="E24" s="1052"/>
      <c r="F24" s="1052"/>
      <c r="G24" s="1052"/>
    </row>
    <row r="25" spans="1:8" x14ac:dyDescent="0.25">
      <c r="A25" s="1052"/>
      <c r="B25" s="1052"/>
      <c r="C25" s="1052"/>
      <c r="D25" s="1052"/>
      <c r="E25" s="1052"/>
      <c r="F25" s="1052"/>
      <c r="G25" s="1052"/>
    </row>
    <row r="26" spans="1:8" x14ac:dyDescent="0.25">
      <c r="A26" s="1052"/>
      <c r="B26" s="1052"/>
      <c r="C26" s="1052"/>
      <c r="D26" s="1052"/>
      <c r="E26" s="1052"/>
      <c r="F26" s="1052"/>
      <c r="G26" s="1052"/>
    </row>
    <row r="27" spans="1:8" x14ac:dyDescent="0.25">
      <c r="A27" s="1052"/>
      <c r="B27" s="1052"/>
      <c r="C27" s="1052"/>
      <c r="D27" s="1052"/>
      <c r="E27" s="1052"/>
      <c r="F27" s="1052"/>
      <c r="G27" s="1052"/>
    </row>
    <row r="28" spans="1:8" x14ac:dyDescent="0.25">
      <c r="A28" s="1052"/>
      <c r="B28" s="1052"/>
      <c r="C28" s="1052"/>
      <c r="D28" s="1052"/>
      <c r="E28" s="1052"/>
      <c r="F28" s="1052"/>
      <c r="G28" s="1052"/>
    </row>
    <row r="29" spans="1:8" x14ac:dyDescent="0.25">
      <c r="A29" s="1052"/>
      <c r="B29" s="1052"/>
      <c r="C29" s="1052"/>
      <c r="D29" s="1052"/>
      <c r="E29" s="1052"/>
      <c r="F29" s="1052"/>
      <c r="G29" s="1052"/>
      <c r="H29" s="713"/>
    </row>
    <row r="30" spans="1:8" ht="23.25" customHeight="1" x14ac:dyDescent="0.25">
      <c r="A30" s="1052"/>
      <c r="B30" s="1052"/>
      <c r="C30" s="1052"/>
      <c r="D30" s="1052"/>
      <c r="E30" s="1052"/>
      <c r="F30" s="1052"/>
      <c r="G30" s="1052"/>
    </row>
    <row r="31" spans="1:8" ht="23.25" customHeight="1" x14ac:dyDescent="0.25">
      <c r="A31" s="1052"/>
      <c r="B31" s="1052"/>
      <c r="C31" s="1052"/>
      <c r="D31" s="1052"/>
      <c r="E31" s="1052"/>
      <c r="F31" s="1052"/>
      <c r="G31" s="1052"/>
    </row>
    <row r="32" spans="1:8" ht="23.25" customHeight="1" x14ac:dyDescent="0.25">
      <c r="A32" s="1052"/>
      <c r="B32" s="1052"/>
      <c r="C32" s="1052"/>
      <c r="D32" s="1052"/>
      <c r="E32" s="1052"/>
      <c r="F32" s="1052"/>
      <c r="G32" s="1052"/>
    </row>
    <row r="33" spans="1:7" ht="23.25" customHeight="1" x14ac:dyDescent="0.25">
      <c r="A33" s="1052"/>
      <c r="B33" s="1052"/>
      <c r="C33" s="1052"/>
      <c r="D33" s="1052"/>
      <c r="E33" s="1052"/>
      <c r="F33" s="1052"/>
      <c r="G33" s="1052"/>
    </row>
    <row r="34" spans="1:7" ht="23.25" customHeight="1" x14ac:dyDescent="0.25">
      <c r="A34" s="1052"/>
      <c r="B34" s="1052"/>
      <c r="C34" s="1052"/>
      <c r="D34" s="1052"/>
      <c r="E34" s="1052"/>
      <c r="F34" s="1052"/>
      <c r="G34" s="1052"/>
    </row>
    <row r="35" spans="1:7" ht="23.25" customHeight="1" x14ac:dyDescent="0.25">
      <c r="A35" s="1052"/>
      <c r="B35" s="1052"/>
      <c r="C35" s="1052"/>
      <c r="D35" s="1052"/>
      <c r="E35" s="1052"/>
      <c r="F35" s="1052"/>
      <c r="G35" s="1052"/>
    </row>
    <row r="36" spans="1:7" ht="23.25" customHeight="1" x14ac:dyDescent="0.25">
      <c r="A36" s="1052"/>
      <c r="B36" s="1052"/>
      <c r="C36" s="1052"/>
      <c r="D36" s="1052"/>
      <c r="E36" s="1052"/>
      <c r="F36" s="1052"/>
      <c r="G36" s="1052"/>
    </row>
    <row r="37" spans="1:7" ht="23.25" customHeight="1" x14ac:dyDescent="0.25">
      <c r="A37" s="1052"/>
      <c r="B37" s="1052"/>
      <c r="C37" s="1052"/>
      <c r="D37" s="1052"/>
      <c r="E37" s="1052"/>
      <c r="F37" s="1052"/>
      <c r="G37" s="1052"/>
    </row>
    <row r="38" spans="1:7" ht="23.25" customHeight="1" x14ac:dyDescent="0.25">
      <c r="A38" s="1052"/>
      <c r="B38" s="1052"/>
      <c r="C38" s="1052"/>
      <c r="D38" s="1052"/>
      <c r="E38" s="1052"/>
      <c r="F38" s="1052"/>
      <c r="G38" s="1052"/>
    </row>
    <row r="39" spans="1:7" ht="23.25" customHeight="1" x14ac:dyDescent="0.25">
      <c r="A39" s="1052"/>
      <c r="B39" s="1052"/>
      <c r="C39" s="1052"/>
      <c r="D39" s="1052"/>
      <c r="E39" s="1052"/>
      <c r="F39" s="1052"/>
      <c r="G39" s="1052"/>
    </row>
    <row r="40" spans="1:7" ht="23.25" customHeight="1" x14ac:dyDescent="0.25">
      <c r="A40" s="1052"/>
      <c r="B40" s="1052"/>
      <c r="C40" s="1052"/>
      <c r="D40" s="1052"/>
      <c r="E40" s="1052"/>
      <c r="F40" s="1052"/>
      <c r="G40" s="1052"/>
    </row>
    <row r="41" spans="1:7" ht="23.25" customHeight="1" x14ac:dyDescent="0.25">
      <c r="A41" s="1052"/>
      <c r="B41" s="1052"/>
      <c r="C41" s="1052"/>
      <c r="D41" s="1052"/>
      <c r="E41" s="1052"/>
      <c r="F41" s="1052"/>
      <c r="G41" s="1052"/>
    </row>
    <row r="42" spans="1:7" ht="23.25" customHeight="1" x14ac:dyDescent="0.25">
      <c r="A42" s="1052"/>
      <c r="B42" s="1052"/>
      <c r="C42" s="1052"/>
      <c r="D42" s="1052"/>
      <c r="E42" s="1052"/>
      <c r="F42" s="1052"/>
      <c r="G42" s="1052"/>
    </row>
    <row r="43" spans="1:7" ht="22.8" x14ac:dyDescent="0.25">
      <c r="A43" s="3"/>
      <c r="B43" s="3"/>
      <c r="C43" s="3"/>
      <c r="D43" s="3"/>
      <c r="E43" s="3"/>
      <c r="F43" s="3"/>
      <c r="G43" s="3"/>
    </row>
    <row r="44" spans="1:7" ht="22.8" x14ac:dyDescent="0.25">
      <c r="A44" s="3"/>
      <c r="B44" s="3"/>
      <c r="C44" s="3"/>
      <c r="D44" s="3"/>
      <c r="E44" s="3"/>
      <c r="F44" s="3"/>
      <c r="G44" s="3"/>
    </row>
    <row r="45" spans="1:7" ht="22.8" x14ac:dyDescent="0.25">
      <c r="A45" s="3"/>
      <c r="B45" s="3"/>
      <c r="C45" s="3"/>
      <c r="D45" s="3"/>
      <c r="E45" s="3"/>
      <c r="F45" s="3"/>
      <c r="G45" s="3"/>
    </row>
    <row r="46" spans="1:7" ht="22.8" x14ac:dyDescent="0.25">
      <c r="A46" s="3"/>
      <c r="B46" s="3"/>
      <c r="C46" s="3"/>
      <c r="D46" s="3"/>
      <c r="E46" s="3"/>
      <c r="F46" s="3"/>
      <c r="G46" s="3"/>
    </row>
    <row r="47" spans="1:7" ht="22.8" x14ac:dyDescent="0.25">
      <c r="A47" s="3"/>
      <c r="B47" s="3"/>
      <c r="C47" s="3"/>
      <c r="D47" s="3"/>
      <c r="E47" s="3"/>
      <c r="F47" s="3"/>
      <c r="G47" s="3"/>
    </row>
    <row r="48" spans="1:7" ht="22.8" x14ac:dyDescent="0.25">
      <c r="A48" s="3"/>
      <c r="B48" s="3"/>
      <c r="C48" s="3"/>
      <c r="D48" s="3"/>
      <c r="E48" s="3"/>
      <c r="F48" s="3"/>
      <c r="G48" s="3"/>
    </row>
    <row r="49" spans="1:7" ht="22.8" x14ac:dyDescent="0.25">
      <c r="A49" s="3"/>
      <c r="B49" s="3"/>
      <c r="C49" s="3"/>
      <c r="D49" s="3"/>
      <c r="E49" s="3"/>
      <c r="F49" s="3"/>
      <c r="G49" s="3"/>
    </row>
    <row r="50" spans="1:7" ht="22.8" x14ac:dyDescent="0.25">
      <c r="A50" s="3"/>
      <c r="B50" s="3"/>
      <c r="C50" s="3"/>
      <c r="D50" s="3"/>
      <c r="E50" s="3"/>
      <c r="F50" s="3"/>
      <c r="G50" s="3"/>
    </row>
    <row r="51" spans="1:7" ht="22.8" x14ac:dyDescent="0.25">
      <c r="A51" s="3"/>
      <c r="B51" s="3"/>
      <c r="C51" s="3"/>
      <c r="D51" s="3"/>
      <c r="E51" s="3"/>
      <c r="F51" s="3"/>
      <c r="G51" s="3"/>
    </row>
    <row r="52" spans="1:7" ht="22.8" x14ac:dyDescent="0.25">
      <c r="A52" s="3"/>
      <c r="B52" s="3"/>
      <c r="C52" s="3"/>
      <c r="D52" s="3"/>
      <c r="E52" s="3"/>
      <c r="F52" s="3"/>
      <c r="G52" s="3"/>
    </row>
    <row r="53" spans="1:7" ht="22.8" x14ac:dyDescent="0.25">
      <c r="A53" s="3"/>
      <c r="B53" s="3"/>
      <c r="C53" s="3"/>
      <c r="D53" s="3"/>
      <c r="E53" s="3"/>
      <c r="F53" s="3"/>
      <c r="G53" s="3"/>
    </row>
    <row r="54" spans="1:7" ht="22.8" x14ac:dyDescent="0.25">
      <c r="A54" s="3"/>
      <c r="B54" s="3"/>
      <c r="C54" s="3"/>
      <c r="D54" s="3"/>
      <c r="E54" s="3"/>
      <c r="F54" s="3"/>
      <c r="G54" s="3"/>
    </row>
    <row r="55" spans="1:7" ht="22.8" x14ac:dyDescent="0.25">
      <c r="A55" s="3"/>
      <c r="B55" s="3"/>
      <c r="C55" s="3"/>
      <c r="D55" s="3"/>
      <c r="E55" s="3"/>
      <c r="F55" s="3"/>
      <c r="G55" s="3"/>
    </row>
    <row r="56" spans="1:7" ht="22.8" x14ac:dyDescent="0.25">
      <c r="A56" s="3"/>
      <c r="B56" s="3"/>
      <c r="C56" s="3"/>
      <c r="D56" s="3"/>
      <c r="E56" s="3"/>
      <c r="F56" s="3"/>
      <c r="G56" s="3"/>
    </row>
    <row r="57" spans="1:7" ht="22.8" x14ac:dyDescent="0.25">
      <c r="A57" s="3"/>
      <c r="B57" s="3"/>
      <c r="C57" s="3"/>
      <c r="D57" s="3"/>
      <c r="E57" s="3"/>
      <c r="F57" s="3"/>
      <c r="G57" s="3"/>
    </row>
    <row r="58" spans="1:7" ht="22.8" x14ac:dyDescent="0.25">
      <c r="A58" s="3"/>
      <c r="B58" s="3"/>
      <c r="C58" s="3"/>
      <c r="D58" s="3"/>
      <c r="E58" s="3"/>
      <c r="F58" s="3"/>
      <c r="G58" s="3"/>
    </row>
  </sheetData>
  <mergeCells count="1">
    <mergeCell ref="A1:G42"/>
  </mergeCells>
  <phoneticPr fontId="0" type="noConversion"/>
  <printOptions horizontalCentered="1"/>
  <pageMargins left="0.78740157480314965" right="0.59055118110236227" top="0.78740157480314965" bottom="0.39370078740157483" header="0" footer="0.39370078740157483"/>
  <pageSetup paperSize="9" orientation="portrait" r:id="rId1"/>
  <headerFooter scaleWithDoc="0">
    <oddFooter>&amp;R&amp;9&amp;P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Zeros="0" workbookViewId="0"/>
  </sheetViews>
  <sheetFormatPr baseColWidth="10" defaultRowHeight="13.2" x14ac:dyDescent="0.25"/>
  <cols>
    <col min="1" max="1" width="17.5546875" bestFit="1" customWidth="1"/>
    <col min="2" max="4" width="8.88671875" bestFit="1" customWidth="1"/>
    <col min="5" max="6" width="9.88671875" bestFit="1" customWidth="1"/>
    <col min="7" max="7" width="7.33203125" customWidth="1"/>
    <col min="8" max="8" width="8.5546875" customWidth="1"/>
  </cols>
  <sheetData>
    <row r="1" spans="1:8" ht="12.75" customHeight="1" x14ac:dyDescent="0.25">
      <c r="A1" s="1053" t="s">
        <v>671</v>
      </c>
      <c r="B1" s="1053"/>
      <c r="C1" s="1053"/>
      <c r="D1" s="1053"/>
      <c r="E1" s="1053"/>
      <c r="F1" s="1053"/>
      <c r="G1" s="1053"/>
      <c r="H1" s="1053"/>
    </row>
    <row r="2" spans="1:8" ht="13.8" thickBot="1" x14ac:dyDescent="0.3">
      <c r="A2" s="1053"/>
      <c r="B2" s="1053"/>
      <c r="C2" s="1053"/>
      <c r="D2" s="1053"/>
      <c r="E2" s="1053"/>
      <c r="F2" s="1053"/>
      <c r="G2" s="1053"/>
      <c r="H2" s="1053"/>
    </row>
    <row r="3" spans="1:8" ht="13.8" thickBot="1" x14ac:dyDescent="0.3">
      <c r="A3" s="189"/>
      <c r="B3" s="190" t="s">
        <v>900</v>
      </c>
      <c r="C3" s="190" t="s">
        <v>901</v>
      </c>
      <c r="D3" s="190" t="s">
        <v>902</v>
      </c>
      <c r="E3" s="190" t="s">
        <v>903</v>
      </c>
      <c r="F3" s="191" t="s">
        <v>904</v>
      </c>
      <c r="G3" s="225" t="s">
        <v>905</v>
      </c>
    </row>
    <row r="4" spans="1:8" ht="13.8" thickBot="1" x14ac:dyDescent="0.3">
      <c r="A4" s="193" t="s">
        <v>180</v>
      </c>
      <c r="B4" s="194">
        <v>1923745.6885020013</v>
      </c>
      <c r="C4" s="194">
        <v>2115088.8747889991</v>
      </c>
      <c r="D4" s="194">
        <v>2330027.8681380944</v>
      </c>
      <c r="E4" s="194">
        <v>2154629.640112034</v>
      </c>
      <c r="F4" s="195">
        <v>2352200.9433462643</v>
      </c>
      <c r="G4" s="226">
        <v>9.1696178106951631E-2</v>
      </c>
    </row>
    <row r="5" spans="1:8" ht="13.8" thickTop="1" x14ac:dyDescent="0.25">
      <c r="A5" s="217" t="s">
        <v>181</v>
      </c>
      <c r="B5" s="35">
        <v>83511.814904000363</v>
      </c>
      <c r="C5" s="35">
        <v>93741.56595100039</v>
      </c>
      <c r="D5" s="35">
        <v>88510.161980000121</v>
      </c>
      <c r="E5" s="35">
        <v>99416.622029312828</v>
      </c>
      <c r="F5" s="224">
        <v>99286.518206238849</v>
      </c>
      <c r="G5" s="229">
        <v>-1.3086727392087605E-3</v>
      </c>
    </row>
    <row r="6" spans="1:8" x14ac:dyDescent="0.25">
      <c r="A6" s="196" t="s">
        <v>182</v>
      </c>
      <c r="B6" s="197">
        <v>85815.560795999903</v>
      </c>
      <c r="C6" s="197">
        <v>94362.515758999827</v>
      </c>
      <c r="D6" s="197">
        <v>89183.611398000212</v>
      </c>
      <c r="E6" s="197">
        <v>130625.34349554003</v>
      </c>
      <c r="F6" s="198">
        <v>129680.20050940249</v>
      </c>
      <c r="G6" s="227">
        <v>-7.2355253647222728E-3</v>
      </c>
    </row>
    <row r="7" spans="1:8" x14ac:dyDescent="0.25">
      <c r="A7" s="216" t="s">
        <v>183</v>
      </c>
      <c r="B7" s="222">
        <v>127273.72621299993</v>
      </c>
      <c r="C7" s="222">
        <v>123374.18724099986</v>
      </c>
      <c r="D7" s="222">
        <v>117487.37130399997</v>
      </c>
      <c r="E7" s="222">
        <v>123113.69242698041</v>
      </c>
      <c r="F7" s="223">
        <v>129057.24125393489</v>
      </c>
      <c r="G7" s="230">
        <v>4.827691144492019E-2</v>
      </c>
    </row>
    <row r="8" spans="1:8" x14ac:dyDescent="0.25">
      <c r="A8" s="199" t="s">
        <v>184</v>
      </c>
      <c r="B8" s="197">
        <v>123869.53546500002</v>
      </c>
      <c r="C8" s="197">
        <v>149062.11539300016</v>
      </c>
      <c r="D8" s="197">
        <v>153395.08325699958</v>
      </c>
      <c r="E8" s="197">
        <v>169231.58178098107</v>
      </c>
      <c r="F8" s="198">
        <v>225057.53063948284</v>
      </c>
      <c r="G8" s="227">
        <v>0.32987902299909666</v>
      </c>
    </row>
    <row r="9" spans="1:8" x14ac:dyDescent="0.25">
      <c r="A9" s="213" t="s">
        <v>185</v>
      </c>
      <c r="B9" s="222">
        <v>159959.65485000002</v>
      </c>
      <c r="C9" s="222">
        <v>172562.08944599971</v>
      </c>
      <c r="D9" s="222">
        <v>177025.28012700079</v>
      </c>
      <c r="E9" s="222">
        <v>174979.02202991792</v>
      </c>
      <c r="F9" s="223">
        <v>219182.36154346305</v>
      </c>
      <c r="G9" s="230">
        <v>0.25262079420004557</v>
      </c>
    </row>
    <row r="10" spans="1:8" x14ac:dyDescent="0.25">
      <c r="A10" s="199" t="s">
        <v>186</v>
      </c>
      <c r="B10" s="197">
        <v>168451.31546800016</v>
      </c>
      <c r="C10" s="197">
        <v>187871.56711500004</v>
      </c>
      <c r="D10" s="197">
        <v>197137.09313999992</v>
      </c>
      <c r="E10" s="197">
        <v>162633.16857663888</v>
      </c>
      <c r="F10" s="198">
        <v>180803.82556736207</v>
      </c>
      <c r="G10" s="227">
        <v>0.11172786676759916</v>
      </c>
    </row>
    <row r="11" spans="1:8" x14ac:dyDescent="0.25">
      <c r="A11" s="213" t="s">
        <v>187</v>
      </c>
      <c r="B11" s="222">
        <v>272534.27891500032</v>
      </c>
      <c r="C11" s="222">
        <v>326805.52864299953</v>
      </c>
      <c r="D11" s="222">
        <v>343378.4237449998</v>
      </c>
      <c r="E11" s="222">
        <v>260212.46848313703</v>
      </c>
      <c r="F11" s="223">
        <v>285575.23003264033</v>
      </c>
      <c r="G11" s="230">
        <v>9.7469432181136684E-2</v>
      </c>
    </row>
    <row r="12" spans="1:8" x14ac:dyDescent="0.25">
      <c r="A12" s="199" t="s">
        <v>188</v>
      </c>
      <c r="B12" s="197">
        <v>348505.33626799978</v>
      </c>
      <c r="C12" s="197">
        <v>383523.18452300015</v>
      </c>
      <c r="D12" s="197">
        <v>388425.94054900011</v>
      </c>
      <c r="E12" s="197">
        <v>319224.98533491947</v>
      </c>
      <c r="F12" s="198">
        <v>370945.86914198549</v>
      </c>
      <c r="G12" s="227">
        <v>0.16202016190180824</v>
      </c>
    </row>
    <row r="13" spans="1:8" x14ac:dyDescent="0.25">
      <c r="A13" s="213" t="s">
        <v>189</v>
      </c>
      <c r="B13" s="222">
        <v>186822.52163200022</v>
      </c>
      <c r="C13" s="222">
        <v>196757.81482300002</v>
      </c>
      <c r="D13" s="222">
        <v>226219.43151999972</v>
      </c>
      <c r="E13" s="222">
        <v>224999.71638318512</v>
      </c>
      <c r="F13" s="223">
        <v>242563.21516438006</v>
      </c>
      <c r="G13" s="230">
        <v>7.8060092979332696E-2</v>
      </c>
    </row>
    <row r="14" spans="1:8" x14ac:dyDescent="0.25">
      <c r="A14" s="196" t="s">
        <v>190</v>
      </c>
      <c r="B14" s="197">
        <v>150588.2690110004</v>
      </c>
      <c r="C14" s="197">
        <v>160378.13009900012</v>
      </c>
      <c r="D14" s="197">
        <v>249263.17781225417</v>
      </c>
      <c r="E14" s="197">
        <v>226262.22305674397</v>
      </c>
      <c r="F14" s="198">
        <v>234370.72626005689</v>
      </c>
      <c r="G14" s="227">
        <v>3.5836752126665816E-2</v>
      </c>
    </row>
    <row r="15" spans="1:8" x14ac:dyDescent="0.25">
      <c r="A15" s="210" t="s">
        <v>191</v>
      </c>
      <c r="B15" s="220">
        <v>94757.680988000226</v>
      </c>
      <c r="C15" s="220">
        <v>101744.32669399967</v>
      </c>
      <c r="D15" s="220">
        <v>131847.01995247157</v>
      </c>
      <c r="E15" s="220">
        <v>136171.2050498944</v>
      </c>
      <c r="F15" s="221">
        <v>137123.3913887589</v>
      </c>
      <c r="G15" s="231">
        <v>6.9925674706015073E-3</v>
      </c>
    </row>
    <row r="16" spans="1:8" ht="13.8" thickBot="1" x14ac:dyDescent="0.3">
      <c r="A16" s="200" t="s">
        <v>192</v>
      </c>
      <c r="B16" s="201">
        <v>121655.99399199997</v>
      </c>
      <c r="C16" s="201">
        <v>124905.8491019996</v>
      </c>
      <c r="D16" s="201">
        <v>168155.27335336874</v>
      </c>
      <c r="E16" s="201">
        <v>127759.61146478285</v>
      </c>
      <c r="F16" s="202">
        <v>98554.833638558121</v>
      </c>
      <c r="G16" s="228">
        <v>-0.2285916299477404</v>
      </c>
    </row>
    <row r="17" spans="1:9" x14ac:dyDescent="0.25">
      <c r="A17" s="1"/>
      <c r="B17" s="1"/>
      <c r="C17" s="1"/>
      <c r="D17" s="1"/>
      <c r="E17" s="1"/>
      <c r="F17" s="1"/>
    </row>
    <row r="18" spans="1:9" x14ac:dyDescent="0.25">
      <c r="A18" s="1"/>
      <c r="B18" s="1"/>
      <c r="C18" s="1"/>
      <c r="D18" s="1"/>
      <c r="E18" s="1"/>
      <c r="F18" s="1"/>
    </row>
    <row r="19" spans="1:9" x14ac:dyDescent="0.25">
      <c r="A19" s="4"/>
      <c r="B19" s="2"/>
      <c r="C19" s="2"/>
      <c r="D19" s="1"/>
      <c r="E19" s="1"/>
      <c r="F19" s="1"/>
      <c r="G19" s="6"/>
      <c r="H19" s="5"/>
    </row>
    <row r="20" spans="1:9" ht="12.75" customHeight="1" x14ac:dyDescent="0.25">
      <c r="A20" s="1053" t="s">
        <v>672</v>
      </c>
      <c r="B20" s="1053"/>
      <c r="C20" s="1053"/>
      <c r="D20" s="1053"/>
      <c r="E20" s="1053"/>
      <c r="F20" s="1053"/>
      <c r="G20" s="1053"/>
      <c r="H20" s="1053"/>
    </row>
    <row r="21" spans="1:9" ht="13.8" thickBot="1" x14ac:dyDescent="0.3">
      <c r="A21" s="1053"/>
      <c r="B21" s="1053"/>
      <c r="C21" s="1053"/>
      <c r="D21" s="1053"/>
      <c r="E21" s="1053"/>
      <c r="F21" s="1053"/>
      <c r="G21" s="1053"/>
      <c r="H21" s="1053"/>
    </row>
    <row r="22" spans="1:9" ht="13.8" thickBot="1" x14ac:dyDescent="0.3">
      <c r="A22" s="189"/>
      <c r="B22" s="190" t="s">
        <v>900</v>
      </c>
      <c r="C22" s="190" t="s">
        <v>901</v>
      </c>
      <c r="D22" s="190" t="s">
        <v>902</v>
      </c>
      <c r="E22" s="190" t="s">
        <v>903</v>
      </c>
      <c r="F22" s="191" t="s">
        <v>904</v>
      </c>
    </row>
    <row r="23" spans="1:9" ht="13.8" thickBot="1" x14ac:dyDescent="0.3">
      <c r="A23" s="203" t="s">
        <v>180</v>
      </c>
      <c r="B23" s="204">
        <v>1</v>
      </c>
      <c r="C23" s="204">
        <v>1</v>
      </c>
      <c r="D23" s="204">
        <v>1</v>
      </c>
      <c r="E23" s="204">
        <v>1</v>
      </c>
      <c r="F23" s="205">
        <v>1</v>
      </c>
    </row>
    <row r="24" spans="1:9" ht="13.8" thickTop="1" x14ac:dyDescent="0.25">
      <c r="A24" s="217" t="s">
        <v>181</v>
      </c>
      <c r="B24" s="218">
        <v>4.3411047210211058E-2</v>
      </c>
      <c r="C24" s="218">
        <v>4.4320391009740445E-2</v>
      </c>
      <c r="D24" s="218">
        <v>3.7986739639611196E-2</v>
      </c>
      <c r="E24" s="218">
        <v>4.6140933076620753E-2</v>
      </c>
      <c r="F24" s="219">
        <v>4.2210049480293492E-2</v>
      </c>
    </row>
    <row r="25" spans="1:9" x14ac:dyDescent="0.25">
      <c r="A25" s="196" t="s">
        <v>182</v>
      </c>
      <c r="B25" s="206">
        <v>4.4608578622896612E-2</v>
      </c>
      <c r="C25" s="206">
        <v>4.4613971962957542E-2</v>
      </c>
      <c r="D25" s="206">
        <v>3.8275770267617477E-2</v>
      </c>
      <c r="E25" s="206">
        <v>6.0625427713297361E-2</v>
      </c>
      <c r="F25" s="207">
        <v>5.513142951338084E-2</v>
      </c>
    </row>
    <row r="26" spans="1:9" x14ac:dyDescent="0.25">
      <c r="A26" s="216" t="s">
        <v>183</v>
      </c>
      <c r="B26" s="214">
        <v>6.6159330193018659E-2</v>
      </c>
      <c r="C26" s="214">
        <v>5.8330497933949774E-2</v>
      </c>
      <c r="D26" s="214">
        <v>5.0423161418186445E-2</v>
      </c>
      <c r="E26" s="214">
        <v>5.7139143607334242E-2</v>
      </c>
      <c r="F26" s="215">
        <v>5.4866588511072012E-2</v>
      </c>
    </row>
    <row r="27" spans="1:9" x14ac:dyDescent="0.25">
      <c r="A27" s="199" t="s">
        <v>184</v>
      </c>
      <c r="B27" s="206">
        <v>6.4389766384067015E-2</v>
      </c>
      <c r="C27" s="206">
        <v>7.0475580090160778E-2</v>
      </c>
      <c r="D27" s="206">
        <v>6.5834012268521189E-2</v>
      </c>
      <c r="E27" s="206">
        <v>7.8543234823494568E-2</v>
      </c>
      <c r="F27" s="207">
        <v>9.567955122036205E-2</v>
      </c>
    </row>
    <row r="28" spans="1:9" x14ac:dyDescent="0.25">
      <c r="A28" s="213" t="s">
        <v>185</v>
      </c>
      <c r="B28" s="214">
        <v>8.3150104406242362E-2</v>
      </c>
      <c r="C28" s="214">
        <v>8.1586212051356216E-2</v>
      </c>
      <c r="D28" s="214">
        <v>7.5975606364081905E-2</v>
      </c>
      <c r="E28" s="214">
        <v>8.1210718896830708E-2</v>
      </c>
      <c r="F28" s="215">
        <v>9.3181818570165206E-2</v>
      </c>
    </row>
    <row r="29" spans="1:9" x14ac:dyDescent="0.25">
      <c r="A29" s="199" t="s">
        <v>186</v>
      </c>
      <c r="B29" s="206">
        <v>8.7564232879020126E-2</v>
      </c>
      <c r="C29" s="206">
        <v>8.8824431613419588E-2</v>
      </c>
      <c r="D29" s="206">
        <v>8.4607182530194586E-2</v>
      </c>
      <c r="E29" s="206">
        <v>7.5480799831651096E-2</v>
      </c>
      <c r="F29" s="207">
        <v>7.6865807778373207E-2</v>
      </c>
      <c r="G29" s="713"/>
    </row>
    <row r="30" spans="1:9" x14ac:dyDescent="0.25">
      <c r="A30" s="213" t="s">
        <v>187</v>
      </c>
      <c r="B30" s="214">
        <v>0.1416685586581975</v>
      </c>
      <c r="C30" s="214">
        <v>0.15451148769131584</v>
      </c>
      <c r="D30" s="214">
        <v>0.1473709514124355</v>
      </c>
      <c r="E30" s="214">
        <v>0.12076900068524389</v>
      </c>
      <c r="F30" s="215">
        <v>0.12140766750411136</v>
      </c>
      <c r="H30" s="5"/>
      <c r="I30" s="5"/>
    </row>
    <row r="31" spans="1:9" x14ac:dyDescent="0.25">
      <c r="A31" s="199" t="s">
        <v>188</v>
      </c>
      <c r="B31" s="206">
        <v>0.18115977509448086</v>
      </c>
      <c r="C31" s="206">
        <v>0.1813272194348147</v>
      </c>
      <c r="D31" s="206">
        <v>0.16670441837220942</v>
      </c>
      <c r="E31" s="206">
        <v>0.14815770626747748</v>
      </c>
      <c r="F31" s="207">
        <v>0.15770160716553164</v>
      </c>
      <c r="H31" s="5"/>
      <c r="I31" s="5"/>
    </row>
    <row r="32" spans="1:9" x14ac:dyDescent="0.25">
      <c r="A32" s="213" t="s">
        <v>189</v>
      </c>
      <c r="B32" s="214">
        <v>9.7113939097364155E-2</v>
      </c>
      <c r="C32" s="214">
        <v>9.3025790626707613E-2</v>
      </c>
      <c r="D32" s="214">
        <v>9.7088723535641547E-2</v>
      </c>
      <c r="E32" s="214">
        <v>0.10442616781763284</v>
      </c>
      <c r="F32" s="215">
        <v>0.10312180847071137</v>
      </c>
      <c r="H32" s="5"/>
    </row>
    <row r="33" spans="1:9" x14ac:dyDescent="0.25">
      <c r="A33" s="196" t="s">
        <v>190</v>
      </c>
      <c r="B33" s="206">
        <v>7.8278677847622241E-2</v>
      </c>
      <c r="C33" s="206">
        <v>7.5825716834239137E-2</v>
      </c>
      <c r="D33" s="206">
        <v>0.10697862511465937</v>
      </c>
      <c r="E33" s="206">
        <v>0.10501211848407462</v>
      </c>
      <c r="F33" s="207">
        <v>9.9638904968143913E-2</v>
      </c>
      <c r="I33" s="5"/>
    </row>
    <row r="34" spans="1:9" x14ac:dyDescent="0.25">
      <c r="A34" s="210" t="s">
        <v>191</v>
      </c>
      <c r="B34" s="211">
        <v>4.9256864643988853E-2</v>
      </c>
      <c r="C34" s="211">
        <v>4.8104043242225301E-2</v>
      </c>
      <c r="D34" s="211">
        <v>5.6586027040882309E-2</v>
      </c>
      <c r="E34" s="211">
        <v>6.3199355710531258E-2</v>
      </c>
      <c r="F34" s="212">
        <v>5.8295781139210752E-2</v>
      </c>
    </row>
    <row r="35" spans="1:9" ht="13.8" thickBot="1" x14ac:dyDescent="0.3">
      <c r="A35" s="200" t="s">
        <v>192</v>
      </c>
      <c r="B35" s="208">
        <v>6.3239124962890553E-2</v>
      </c>
      <c r="C35" s="208">
        <v>5.9054657509113033E-2</v>
      </c>
      <c r="D35" s="208">
        <v>7.2168782035959167E-2</v>
      </c>
      <c r="E35" s="208">
        <v>5.9295393085811138E-2</v>
      </c>
      <c r="F35" s="209">
        <v>4.1898985678644037E-2</v>
      </c>
      <c r="G35" s="5"/>
    </row>
    <row r="36" spans="1:9" x14ac:dyDescent="0.25">
      <c r="A36" s="1"/>
      <c r="B36" s="1"/>
      <c r="C36" s="1"/>
      <c r="D36" s="1"/>
      <c r="E36" s="1"/>
      <c r="F36" s="1"/>
    </row>
  </sheetData>
  <mergeCells count="2">
    <mergeCell ref="A1:H2"/>
    <mergeCell ref="A20:H21"/>
  </mergeCells>
  <pageMargins left="0.78740157480314965" right="0.59055118110236227" top="0.78740157480314965" bottom="0.39370078740157483" header="0" footer="0.39370078740157483"/>
  <pageSetup paperSize="9" orientation="portrait" r:id="rId1"/>
  <headerFooter scaleWithDoc="0">
    <oddFooter>&amp;R&amp;9&amp;P</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showZeros="0" zoomScaleNormal="100" workbookViewId="0"/>
  </sheetViews>
  <sheetFormatPr baseColWidth="10" defaultRowHeight="13.2" x14ac:dyDescent="0.25"/>
  <cols>
    <col min="1" max="1" width="24.6640625" customWidth="1"/>
    <col min="2" max="4" width="8.88671875" bestFit="1" customWidth="1"/>
    <col min="5" max="6" width="9.88671875" bestFit="1" customWidth="1"/>
    <col min="7" max="7" width="6.44140625" bestFit="1" customWidth="1"/>
  </cols>
  <sheetData>
    <row r="1" spans="1:12" ht="12.75" customHeight="1" x14ac:dyDescent="0.25">
      <c r="A1" s="1053" t="s">
        <v>669</v>
      </c>
      <c r="B1" s="1053"/>
      <c r="C1" s="1053"/>
      <c r="D1" s="1053"/>
      <c r="E1" s="1053"/>
      <c r="F1" s="1053"/>
      <c r="G1" s="1053"/>
    </row>
    <row r="2" spans="1:12" ht="13.8" thickBot="1" x14ac:dyDescent="0.3">
      <c r="A2" s="1054"/>
      <c r="B2" s="1054"/>
      <c r="C2" s="1054"/>
      <c r="D2" s="1054"/>
      <c r="E2" s="1054"/>
      <c r="F2" s="1054"/>
      <c r="G2" s="1054"/>
    </row>
    <row r="3" spans="1:12" ht="13.8" thickBot="1" x14ac:dyDescent="0.3">
      <c r="A3" s="189"/>
      <c r="B3" s="190" t="s">
        <v>900</v>
      </c>
      <c r="C3" s="190" t="s">
        <v>901</v>
      </c>
      <c r="D3" s="190" t="s">
        <v>902</v>
      </c>
      <c r="E3" s="190" t="s">
        <v>903</v>
      </c>
      <c r="F3" s="232" t="s">
        <v>904</v>
      </c>
      <c r="G3" s="225" t="s">
        <v>905</v>
      </c>
    </row>
    <row r="4" spans="1:12" ht="12.75" customHeight="1" thickBot="1" x14ac:dyDescent="0.3">
      <c r="A4" s="193" t="s">
        <v>180</v>
      </c>
      <c r="B4" s="194">
        <v>1923745.6885020132</v>
      </c>
      <c r="C4" s="194">
        <v>2115088.8747890014</v>
      </c>
      <c r="D4" s="194">
        <v>2330027.8681380944</v>
      </c>
      <c r="E4" s="194">
        <v>2154629.6401120378</v>
      </c>
      <c r="F4" s="195">
        <v>2352200.9433462643</v>
      </c>
      <c r="G4" s="226">
        <v>9.1696178106949855E-2</v>
      </c>
    </row>
    <row r="5" spans="1:12" ht="13.8" thickTop="1" x14ac:dyDescent="0.25">
      <c r="A5" s="238" t="s">
        <v>195</v>
      </c>
      <c r="B5" s="36">
        <v>1362346.9539130155</v>
      </c>
      <c r="C5" s="36">
        <v>1436021.7472690004</v>
      </c>
      <c r="D5" s="36">
        <v>1388020.4641368624</v>
      </c>
      <c r="E5" s="36">
        <v>1042604.9034735145</v>
      </c>
      <c r="F5" s="239">
        <v>1203896.6215094717</v>
      </c>
      <c r="G5" s="229">
        <v>0.15470070925103263</v>
      </c>
    </row>
    <row r="6" spans="1:12" x14ac:dyDescent="0.25">
      <c r="A6" s="233" t="s">
        <v>196</v>
      </c>
      <c r="B6" s="234">
        <v>540527.33908199787</v>
      </c>
      <c r="C6" s="234">
        <v>654770.15335000155</v>
      </c>
      <c r="D6" s="234">
        <v>906944.59712080692</v>
      </c>
      <c r="E6" s="234">
        <v>1059140.6032469189</v>
      </c>
      <c r="F6" s="235">
        <v>1089481.0820982142</v>
      </c>
      <c r="G6" s="227">
        <v>2.8646318305882268E-2</v>
      </c>
    </row>
    <row r="7" spans="1:12" x14ac:dyDescent="0.25">
      <c r="A7" s="210" t="s">
        <v>197</v>
      </c>
      <c r="B7" s="220">
        <v>19680.657892999956</v>
      </c>
      <c r="C7" s="220">
        <v>18841.730371999773</v>
      </c>
      <c r="D7" s="220">
        <v>29161.172509109078</v>
      </c>
      <c r="E7" s="220">
        <v>40439.362004689225</v>
      </c>
      <c r="F7" s="353">
        <v>48346.965981524605</v>
      </c>
      <c r="G7" s="912">
        <v>0.19554225350831289</v>
      </c>
    </row>
    <row r="8" spans="1:12" ht="13.8" thickBot="1" x14ac:dyDescent="0.3">
      <c r="A8" s="200" t="s">
        <v>198</v>
      </c>
      <c r="B8" s="201">
        <v>1190.737614000001</v>
      </c>
      <c r="C8" s="201">
        <v>5455.2437980000004</v>
      </c>
      <c r="D8" s="201">
        <v>5901.6343713159995</v>
      </c>
      <c r="E8" s="201">
        <v>12444.771386915007</v>
      </c>
      <c r="F8" s="236">
        <v>10476.273757054003</v>
      </c>
      <c r="G8" s="251">
        <v>-0.15817868956040215</v>
      </c>
    </row>
    <row r="9" spans="1:12" x14ac:dyDescent="0.25">
      <c r="A9" s="1"/>
      <c r="B9" s="1"/>
      <c r="C9" s="1"/>
      <c r="D9" s="1"/>
      <c r="E9" s="1"/>
      <c r="F9" s="1"/>
    </row>
    <row r="10" spans="1:12" x14ac:dyDescent="0.25">
      <c r="A10" s="1"/>
      <c r="B10" s="1"/>
      <c r="C10" s="1"/>
      <c r="D10" s="1"/>
      <c r="E10" s="1"/>
      <c r="F10" s="1"/>
    </row>
    <row r="11" spans="1:12" x14ac:dyDescent="0.25">
      <c r="A11" s="4"/>
      <c r="B11" s="2"/>
      <c r="C11" s="2"/>
      <c r="D11" s="1"/>
      <c r="E11" s="1"/>
      <c r="F11" s="1"/>
      <c r="I11" s="5"/>
      <c r="L11" s="5"/>
    </row>
    <row r="12" spans="1:12" ht="12.75" customHeight="1" x14ac:dyDescent="0.25">
      <c r="A12" s="1053" t="s">
        <v>670</v>
      </c>
      <c r="B12" s="1053"/>
      <c r="C12" s="1053"/>
      <c r="D12" s="1053"/>
      <c r="E12" s="1053"/>
      <c r="F12" s="1053"/>
      <c r="G12" s="1053"/>
    </row>
    <row r="13" spans="1:12" ht="13.8" thickBot="1" x14ac:dyDescent="0.3">
      <c r="A13" s="1054"/>
      <c r="B13" s="1054"/>
      <c r="C13" s="1054"/>
      <c r="D13" s="1054"/>
      <c r="E13" s="1054"/>
      <c r="F13" s="1054"/>
      <c r="G13" s="1053"/>
    </row>
    <row r="14" spans="1:12" ht="13.8" thickBot="1" x14ac:dyDescent="0.3">
      <c r="A14" s="189"/>
      <c r="B14" s="190" t="s">
        <v>900</v>
      </c>
      <c r="C14" s="190" t="s">
        <v>901</v>
      </c>
      <c r="D14" s="190" t="s">
        <v>902</v>
      </c>
      <c r="E14" s="190" t="s">
        <v>903</v>
      </c>
      <c r="F14" s="192" t="s">
        <v>904</v>
      </c>
    </row>
    <row r="15" spans="1:12" ht="12.75" customHeight="1" thickBot="1" x14ac:dyDescent="0.3">
      <c r="A15" s="203" t="s">
        <v>180</v>
      </c>
      <c r="B15" s="204">
        <v>1</v>
      </c>
      <c r="C15" s="204">
        <v>1</v>
      </c>
      <c r="D15" s="204">
        <v>1</v>
      </c>
      <c r="E15" s="204">
        <v>1</v>
      </c>
      <c r="F15" s="205">
        <v>1</v>
      </c>
    </row>
    <row r="16" spans="1:12" ht="13.8" thickTop="1" x14ac:dyDescent="0.25">
      <c r="A16" s="217" t="s">
        <v>195</v>
      </c>
      <c r="B16" s="218">
        <v>0.70817414279631263</v>
      </c>
      <c r="C16" s="218">
        <v>0.67894156334790234</v>
      </c>
      <c r="D16" s="218">
        <v>0.59570981236632925</v>
      </c>
      <c r="E16" s="218">
        <v>0.48389054158713812</v>
      </c>
      <c r="F16" s="219">
        <v>0.51181708132333137</v>
      </c>
    </row>
    <row r="17" spans="1:12" x14ac:dyDescent="0.25">
      <c r="A17" s="196" t="s">
        <v>196</v>
      </c>
      <c r="B17" s="206">
        <v>0.28097650448947697</v>
      </c>
      <c r="C17" s="206">
        <v>0.30957098831855023</v>
      </c>
      <c r="D17" s="206">
        <v>0.38924195264906369</v>
      </c>
      <c r="E17" s="206">
        <v>0.49156503908107613</v>
      </c>
      <c r="F17" s="207">
        <v>0.46317517437447653</v>
      </c>
    </row>
    <row r="18" spans="1:12" x14ac:dyDescent="0.25">
      <c r="A18" s="210" t="s">
        <v>197</v>
      </c>
      <c r="B18" s="211">
        <v>1.0230384406124355E-2</v>
      </c>
      <c r="C18" s="211">
        <v>8.908245226281284E-3</v>
      </c>
      <c r="D18" s="211">
        <v>1.2515374990948723E-2</v>
      </c>
      <c r="E18" s="211">
        <v>1.8768590783233834E-2</v>
      </c>
      <c r="F18" s="212">
        <v>2.0553926788561581E-2</v>
      </c>
    </row>
    <row r="19" spans="1:12" ht="13.8" thickBot="1" x14ac:dyDescent="0.3">
      <c r="A19" s="200" t="s">
        <v>198</v>
      </c>
      <c r="B19" s="208">
        <v>6.1896830808608975E-4</v>
      </c>
      <c r="C19" s="208">
        <v>2.5792031072662176E-3</v>
      </c>
      <c r="D19" s="208">
        <v>2.5328599936583359E-3</v>
      </c>
      <c r="E19" s="208">
        <v>5.775828548551804E-3</v>
      </c>
      <c r="F19" s="209">
        <v>4.4538175136305969E-3</v>
      </c>
      <c r="I19" s="5"/>
      <c r="L19" s="5"/>
    </row>
    <row r="20" spans="1:12" x14ac:dyDescent="0.25">
      <c r="A20" s="4"/>
      <c r="B20" s="2"/>
      <c r="C20" s="2"/>
      <c r="D20" s="1"/>
      <c r="E20" s="1"/>
      <c r="F20" s="1"/>
      <c r="I20" s="5"/>
      <c r="L20" s="5"/>
    </row>
    <row r="30" spans="1:12" x14ac:dyDescent="0.25">
      <c r="G30" s="713"/>
    </row>
  </sheetData>
  <mergeCells count="2">
    <mergeCell ref="A12:G13"/>
    <mergeCell ref="A1:G2"/>
  </mergeCells>
  <pageMargins left="0.78740157480314965" right="0.59055118110236227" top="0.78740157480314965" bottom="0.39370078740157483" header="0" footer="0.39370078740157483"/>
  <pageSetup paperSize="9" orientation="portrait" r:id="rId1"/>
  <headerFooter scaleWithDoc="0">
    <oddFooter>&amp;R&amp;9&amp;P</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Zeros="0" zoomScaleNormal="100" workbookViewId="0"/>
  </sheetViews>
  <sheetFormatPr baseColWidth="10" defaultRowHeight="13.2" x14ac:dyDescent="0.25"/>
  <cols>
    <col min="1" max="1" width="27.88671875" customWidth="1"/>
    <col min="2" max="4" width="8.88671875" bestFit="1" customWidth="1"/>
    <col min="5" max="6" width="9.88671875" bestFit="1" customWidth="1"/>
    <col min="7" max="7" width="6.5546875" bestFit="1" customWidth="1"/>
    <col min="8" max="8" width="10" customWidth="1"/>
  </cols>
  <sheetData>
    <row r="1" spans="1:7" ht="12.75" customHeight="1" x14ac:dyDescent="0.25">
      <c r="A1" s="1053" t="s">
        <v>667</v>
      </c>
      <c r="B1" s="1053"/>
      <c r="C1" s="1053"/>
      <c r="D1" s="1053"/>
      <c r="E1" s="1053"/>
      <c r="F1" s="1053"/>
      <c r="G1" s="1053"/>
    </row>
    <row r="2" spans="1:7" ht="13.8" thickBot="1" x14ac:dyDescent="0.3">
      <c r="A2" s="1054"/>
      <c r="B2" s="1054"/>
      <c r="C2" s="1054"/>
      <c r="D2" s="1054"/>
      <c r="E2" s="1054"/>
      <c r="F2" s="1054"/>
      <c r="G2" s="1054"/>
    </row>
    <row r="3" spans="1:7" ht="13.8" thickBot="1" x14ac:dyDescent="0.3">
      <c r="A3" s="189"/>
      <c r="B3" s="190" t="s">
        <v>900</v>
      </c>
      <c r="C3" s="190" t="s">
        <v>901</v>
      </c>
      <c r="D3" s="190" t="s">
        <v>902</v>
      </c>
      <c r="E3" s="190" t="s">
        <v>903</v>
      </c>
      <c r="F3" s="192" t="s">
        <v>904</v>
      </c>
      <c r="G3" s="225" t="s">
        <v>905</v>
      </c>
    </row>
    <row r="4" spans="1:7" ht="13.8" thickBot="1" x14ac:dyDescent="0.3">
      <c r="A4" s="193" t="s">
        <v>180</v>
      </c>
      <c r="B4" s="194">
        <v>1923745.6885020076</v>
      </c>
      <c r="C4" s="194">
        <v>2115088.874789</v>
      </c>
      <c r="D4" s="194">
        <v>2330027.8681380958</v>
      </c>
      <c r="E4" s="194">
        <v>2154629.640112035</v>
      </c>
      <c r="F4" s="195">
        <v>2352200.9433462648</v>
      </c>
      <c r="G4" s="226">
        <v>9.1696178106951409E-2</v>
      </c>
    </row>
    <row r="5" spans="1:7" ht="13.8" thickTop="1" x14ac:dyDescent="0.25">
      <c r="A5" s="217" t="s">
        <v>199</v>
      </c>
      <c r="B5" s="35">
        <v>1071667.8330350067</v>
      </c>
      <c r="C5" s="35">
        <v>1114207.1237219998</v>
      </c>
      <c r="D5" s="35">
        <v>1069123.3529513837</v>
      </c>
      <c r="E5" s="35">
        <v>767463.82551185193</v>
      </c>
      <c r="F5" s="224">
        <v>828054.4051527438</v>
      </c>
      <c r="G5" s="229">
        <v>7.8949101738419625E-2</v>
      </c>
    </row>
    <row r="6" spans="1:7" x14ac:dyDescent="0.25">
      <c r="A6" s="196" t="s">
        <v>200</v>
      </c>
      <c r="B6" s="197">
        <v>140384.99252600019</v>
      </c>
      <c r="C6" s="197">
        <v>150396.04919800002</v>
      </c>
      <c r="D6" s="197">
        <v>190508.64392035161</v>
      </c>
      <c r="E6" s="197">
        <v>138701.50734896818</v>
      </c>
      <c r="F6" s="198">
        <v>168375.32164590704</v>
      </c>
      <c r="G6" s="227">
        <v>0.21394009960021965</v>
      </c>
    </row>
    <row r="7" spans="1:7" x14ac:dyDescent="0.25">
      <c r="A7" s="216" t="s">
        <v>201</v>
      </c>
      <c r="B7" s="222">
        <v>129277.1708500002</v>
      </c>
      <c r="C7" s="222">
        <v>131955.3858320002</v>
      </c>
      <c r="D7" s="222">
        <v>156793.34608389798</v>
      </c>
      <c r="E7" s="222">
        <v>168103.30093088787</v>
      </c>
      <c r="F7" s="223">
        <v>226836.50262835002</v>
      </c>
      <c r="G7" s="230">
        <v>0.34938755736634275</v>
      </c>
    </row>
    <row r="8" spans="1:7" x14ac:dyDescent="0.25">
      <c r="A8" s="199" t="s">
        <v>202</v>
      </c>
      <c r="B8" s="197">
        <v>58869.435483000008</v>
      </c>
      <c r="C8" s="197">
        <v>65978.807635999823</v>
      </c>
      <c r="D8" s="197">
        <v>80331.971092017906</v>
      </c>
      <c r="E8" s="197">
        <v>115978.37961725534</v>
      </c>
      <c r="F8" s="198">
        <v>86061.082657969644</v>
      </c>
      <c r="G8" s="227">
        <v>-0.25795581088489861</v>
      </c>
    </row>
    <row r="9" spans="1:7" x14ac:dyDescent="0.25">
      <c r="A9" s="213" t="s">
        <v>203</v>
      </c>
      <c r="B9" s="222">
        <v>65267.34090100004</v>
      </c>
      <c r="C9" s="222">
        <v>76062.98370099999</v>
      </c>
      <c r="D9" s="222">
        <v>87439.279720059916</v>
      </c>
      <c r="E9" s="222">
        <v>92682.6302982942</v>
      </c>
      <c r="F9" s="223">
        <v>117326.87561312194</v>
      </c>
      <c r="G9" s="230">
        <v>0.26589928701323573</v>
      </c>
    </row>
    <row r="10" spans="1:7" x14ac:dyDescent="0.25">
      <c r="A10" s="199" t="s">
        <v>204</v>
      </c>
      <c r="B10" s="197">
        <v>32720.894940999908</v>
      </c>
      <c r="C10" s="197">
        <v>42989.578998000194</v>
      </c>
      <c r="D10" s="197">
        <v>60589.02000471489</v>
      </c>
      <c r="E10" s="197">
        <v>59291.634786556999</v>
      </c>
      <c r="F10" s="198">
        <v>69461.012879711969</v>
      </c>
      <c r="G10" s="227">
        <v>0.17151455057300335</v>
      </c>
    </row>
    <row r="11" spans="1:7" x14ac:dyDescent="0.25">
      <c r="A11" s="213" t="s">
        <v>205</v>
      </c>
      <c r="B11" s="222">
        <v>34735.901305999825</v>
      </c>
      <c r="C11" s="222">
        <v>47724.08116600028</v>
      </c>
      <c r="D11" s="222">
        <v>74395.134412658066</v>
      </c>
      <c r="E11" s="222">
        <v>106915.55383975491</v>
      </c>
      <c r="F11" s="223">
        <v>107262.984278702</v>
      </c>
      <c r="G11" s="230">
        <v>3.249578068573733E-3</v>
      </c>
    </row>
    <row r="12" spans="1:7" x14ac:dyDescent="0.25">
      <c r="A12" s="196" t="s">
        <v>206</v>
      </c>
      <c r="B12" s="197">
        <v>131262.92475500077</v>
      </c>
      <c r="C12" s="197">
        <v>157257.30712899973</v>
      </c>
      <c r="D12" s="197">
        <v>215892.01802697606</v>
      </c>
      <c r="E12" s="197">
        <v>293359.24829091621</v>
      </c>
      <c r="F12" s="198">
        <v>360672.35479585076</v>
      </c>
      <c r="G12" s="227">
        <v>0.22945622780633124</v>
      </c>
    </row>
    <row r="13" spans="1:7" x14ac:dyDescent="0.25">
      <c r="A13" s="213" t="s">
        <v>207</v>
      </c>
      <c r="B13" s="222">
        <v>58119.404068999771</v>
      </c>
      <c r="C13" s="222">
        <v>62278.569893999796</v>
      </c>
      <c r="D13" s="222">
        <v>103585.67839910818</v>
      </c>
      <c r="E13" s="222">
        <v>106074.20231507698</v>
      </c>
      <c r="F13" s="223">
        <v>76756.972217217059</v>
      </c>
      <c r="G13" s="230">
        <v>-0.27638416747907879</v>
      </c>
    </row>
    <row r="14" spans="1:7" x14ac:dyDescent="0.25">
      <c r="A14" s="196" t="s">
        <v>208</v>
      </c>
      <c r="B14" s="197">
        <v>79096.660438000486</v>
      </c>
      <c r="C14" s="197">
        <v>134911.23310100014</v>
      </c>
      <c r="D14" s="197">
        <v>120484.97088902614</v>
      </c>
      <c r="E14" s="197">
        <v>97395.192455928016</v>
      </c>
      <c r="F14" s="198">
        <v>129559.10883094034</v>
      </c>
      <c r="G14" s="227">
        <v>0.33024131442182547</v>
      </c>
    </row>
    <row r="15" spans="1:7" ht="13.8" thickBot="1" x14ac:dyDescent="0.3">
      <c r="A15" s="241" t="s">
        <v>209</v>
      </c>
      <c r="B15" s="242">
        <v>122343.13019800028</v>
      </c>
      <c r="C15" s="242">
        <v>131327.75441200015</v>
      </c>
      <c r="D15" s="242">
        <v>170884.4526379015</v>
      </c>
      <c r="E15" s="242">
        <v>208664.1647165445</v>
      </c>
      <c r="F15" s="243">
        <v>181834.32264575036</v>
      </c>
      <c r="G15" s="246">
        <v>-0.12857905959674765</v>
      </c>
    </row>
    <row r="16" spans="1:7" x14ac:dyDescent="0.25">
      <c r="A16" s="1"/>
      <c r="B16" s="1"/>
      <c r="C16" s="1"/>
      <c r="D16" s="1"/>
      <c r="E16" s="1"/>
      <c r="F16" s="1"/>
    </row>
    <row r="17" spans="1:9" x14ac:dyDescent="0.25">
      <c r="A17" s="1"/>
      <c r="B17" s="1"/>
      <c r="C17" s="1"/>
      <c r="D17" s="1"/>
      <c r="E17" s="1"/>
      <c r="F17" s="1"/>
    </row>
    <row r="18" spans="1:9" x14ac:dyDescent="0.25">
      <c r="A18" s="4"/>
      <c r="B18" s="2"/>
      <c r="C18" s="2"/>
      <c r="D18" s="1"/>
      <c r="E18" s="1"/>
      <c r="F18" s="1"/>
      <c r="H18" s="5"/>
    </row>
    <row r="19" spans="1:9" ht="12.75" customHeight="1" x14ac:dyDescent="0.25">
      <c r="A19" s="1053" t="s">
        <v>668</v>
      </c>
      <c r="B19" s="1053"/>
      <c r="C19" s="1053"/>
      <c r="D19" s="1053"/>
      <c r="E19" s="1053"/>
      <c r="F19" s="1053"/>
      <c r="G19" s="1053"/>
    </row>
    <row r="20" spans="1:9" ht="13.8" thickBot="1" x14ac:dyDescent="0.3">
      <c r="A20" s="1053"/>
      <c r="B20" s="1053"/>
      <c r="C20" s="1053"/>
      <c r="D20" s="1053"/>
      <c r="E20" s="1053"/>
      <c r="F20" s="1053"/>
      <c r="G20" s="1053"/>
    </row>
    <row r="21" spans="1:9" ht="13.8" thickBot="1" x14ac:dyDescent="0.3">
      <c r="A21" s="189"/>
      <c r="B21" s="190" t="s">
        <v>900</v>
      </c>
      <c r="C21" s="190" t="s">
        <v>901</v>
      </c>
      <c r="D21" s="190" t="s">
        <v>902</v>
      </c>
      <c r="E21" s="190" t="s">
        <v>903</v>
      </c>
      <c r="F21" s="192" t="s">
        <v>904</v>
      </c>
    </row>
    <row r="22" spans="1:9" ht="13.8" thickBot="1" x14ac:dyDescent="0.3">
      <c r="A22" s="203" t="s">
        <v>180</v>
      </c>
      <c r="B22" s="204">
        <v>1</v>
      </c>
      <c r="C22" s="204">
        <v>1</v>
      </c>
      <c r="D22" s="204">
        <v>1</v>
      </c>
      <c r="E22" s="204">
        <v>1</v>
      </c>
      <c r="F22" s="205">
        <v>1</v>
      </c>
    </row>
    <row r="23" spans="1:9" ht="13.8" thickTop="1" x14ac:dyDescent="0.25">
      <c r="A23" s="217" t="s">
        <v>199</v>
      </c>
      <c r="B23" s="218">
        <v>0.55707354638413698</v>
      </c>
      <c r="C23" s="218">
        <v>0.52678974250344557</v>
      </c>
      <c r="D23" s="218">
        <v>0.45884573638413623</v>
      </c>
      <c r="E23" s="218">
        <v>0.35619292115184392</v>
      </c>
      <c r="F23" s="219">
        <v>0.35203387172132722</v>
      </c>
    </row>
    <row r="24" spans="1:9" x14ac:dyDescent="0.25">
      <c r="A24" s="196" t="s">
        <v>200</v>
      </c>
      <c r="B24" s="206">
        <v>7.2974818535040314E-2</v>
      </c>
      <c r="C24" s="206">
        <v>7.1106255151100181E-2</v>
      </c>
      <c r="D24" s="206">
        <v>8.1762388564298738E-2</v>
      </c>
      <c r="E24" s="206">
        <v>6.4373711735329173E-2</v>
      </c>
      <c r="F24" s="207">
        <v>7.158203134055996E-2</v>
      </c>
    </row>
    <row r="25" spans="1:9" x14ac:dyDescent="0.25">
      <c r="A25" s="216" t="s">
        <v>201</v>
      </c>
      <c r="B25" s="214">
        <v>6.7200759238954508E-2</v>
      </c>
      <c r="C25" s="214">
        <v>6.2387631746757682E-2</v>
      </c>
      <c r="D25" s="214">
        <v>6.7292476724405068E-2</v>
      </c>
      <c r="E25" s="214">
        <v>7.8019580628319471E-2</v>
      </c>
      <c r="F25" s="215">
        <v>9.6435852247236206E-2</v>
      </c>
    </row>
    <row r="26" spans="1:9" x14ac:dyDescent="0.25">
      <c r="A26" s="199" t="s">
        <v>202</v>
      </c>
      <c r="B26" s="206">
        <v>3.0601464546408299E-2</v>
      </c>
      <c r="C26" s="206">
        <v>3.1194342905605719E-2</v>
      </c>
      <c r="D26" s="206">
        <v>3.44768284493569E-2</v>
      </c>
      <c r="E26" s="206">
        <v>5.3827524442309621E-2</v>
      </c>
      <c r="F26" s="207">
        <v>3.6587470514121249E-2</v>
      </c>
    </row>
    <row r="27" spans="1:9" x14ac:dyDescent="0.25">
      <c r="A27" s="213" t="s">
        <v>203</v>
      </c>
      <c r="B27" s="214">
        <v>3.3927218806048501E-2</v>
      </c>
      <c r="C27" s="214">
        <v>3.5962074505539628E-2</v>
      </c>
      <c r="D27" s="214">
        <v>3.7527139016552559E-2</v>
      </c>
      <c r="E27" s="214">
        <v>4.3015573801108091E-2</v>
      </c>
      <c r="F27" s="215">
        <v>4.9879614216212134E-2</v>
      </c>
    </row>
    <row r="28" spans="1:9" x14ac:dyDescent="0.25">
      <c r="A28" s="199" t="s">
        <v>204</v>
      </c>
      <c r="B28" s="206">
        <v>1.7008950370399106E-2</v>
      </c>
      <c r="C28" s="206">
        <v>2.0325187991113994E-2</v>
      </c>
      <c r="D28" s="206">
        <v>2.6003560229144823E-2</v>
      </c>
      <c r="E28" s="206">
        <v>2.7518248929070701E-2</v>
      </c>
      <c r="F28" s="207">
        <v>2.9530220654063691E-2</v>
      </c>
    </row>
    <row r="29" spans="1:9" x14ac:dyDescent="0.25">
      <c r="A29" s="213" t="s">
        <v>205</v>
      </c>
      <c r="B29" s="214">
        <v>1.8056389424866318E-2</v>
      </c>
      <c r="C29" s="214">
        <v>2.2563629233197685E-2</v>
      </c>
      <c r="D29" s="214">
        <v>3.1928860349686096E-2</v>
      </c>
      <c r="E29" s="214">
        <v>4.9621313960108514E-2</v>
      </c>
      <c r="F29" s="215">
        <v>4.5601114386982854E-2</v>
      </c>
      <c r="G29" s="713"/>
      <c r="H29" s="5"/>
      <c r="I29" s="5"/>
    </row>
    <row r="30" spans="1:9" x14ac:dyDescent="0.25">
      <c r="A30" s="196" t="s">
        <v>206</v>
      </c>
      <c r="B30" s="206">
        <v>6.8232992302227471E-2</v>
      </c>
      <c r="C30" s="206">
        <v>7.4350212420595155E-2</v>
      </c>
      <c r="D30" s="206">
        <v>9.265641024263517E-2</v>
      </c>
      <c r="E30" s="206">
        <v>0.1361529809251405</v>
      </c>
      <c r="F30" s="207">
        <v>0.15333398951994068</v>
      </c>
      <c r="H30" s="5"/>
      <c r="I30" s="5"/>
    </row>
    <row r="31" spans="1:9" x14ac:dyDescent="0.25">
      <c r="A31" s="213" t="s">
        <v>207</v>
      </c>
      <c r="B31" s="214">
        <v>3.0211583795286628E-2</v>
      </c>
      <c r="C31" s="214">
        <v>2.944489502844776E-2</v>
      </c>
      <c r="D31" s="214">
        <v>4.4456840974130732E-2</v>
      </c>
      <c r="E31" s="214">
        <v>4.9230828510073502E-2</v>
      </c>
      <c r="F31" s="215">
        <v>3.2631979182876192E-2</v>
      </c>
      <c r="H31" s="5"/>
    </row>
    <row r="32" spans="1:9" x14ac:dyDescent="0.25">
      <c r="A32" s="196" t="s">
        <v>208</v>
      </c>
      <c r="B32" s="206">
        <v>4.1115965021131191E-2</v>
      </c>
      <c r="C32" s="206">
        <v>6.3785136742520482E-2</v>
      </c>
      <c r="D32" s="206">
        <v>5.1709669457861283E-2</v>
      </c>
      <c r="E32" s="206">
        <v>4.5202753476863769E-2</v>
      </c>
      <c r="F32" s="207">
        <v>5.5079949354423882E-2</v>
      </c>
      <c r="I32" s="5"/>
    </row>
    <row r="33" spans="1:7" ht="13.8" thickBot="1" x14ac:dyDescent="0.3">
      <c r="A33" s="241" t="s">
        <v>209</v>
      </c>
      <c r="B33" s="244">
        <v>6.3596311575500955E-2</v>
      </c>
      <c r="C33" s="244">
        <v>6.2090891771676184E-2</v>
      </c>
      <c r="D33" s="244">
        <v>7.3340089607792425E-2</v>
      </c>
      <c r="E33" s="244">
        <v>9.6844562439832832E-2</v>
      </c>
      <c r="F33" s="245">
        <v>7.7303906862256008E-2</v>
      </c>
    </row>
    <row r="34" spans="1:7" x14ac:dyDescent="0.25">
      <c r="A34" s="1"/>
      <c r="B34" s="1"/>
      <c r="C34" s="1"/>
      <c r="D34" s="1"/>
      <c r="E34" s="1"/>
      <c r="F34" s="1"/>
      <c r="G34" s="5"/>
    </row>
    <row r="35" spans="1:7" x14ac:dyDescent="0.25">
      <c r="A35" s="1"/>
      <c r="B35" s="1"/>
      <c r="C35" s="1"/>
      <c r="D35" s="1"/>
      <c r="E35" s="1"/>
      <c r="F35" s="1"/>
    </row>
    <row r="36" spans="1:7" x14ac:dyDescent="0.25">
      <c r="A36" s="1"/>
      <c r="B36" s="1"/>
      <c r="C36" s="1"/>
      <c r="D36" s="1"/>
      <c r="E36" s="1"/>
      <c r="F36" s="1"/>
    </row>
  </sheetData>
  <mergeCells count="2">
    <mergeCell ref="A1:G2"/>
    <mergeCell ref="A19:G20"/>
  </mergeCells>
  <pageMargins left="0.78740157480314965" right="0.59055118110236227" top="0.78740157480314965" bottom="0.39370078740157483" header="0" footer="0.39370078740157483"/>
  <pageSetup paperSize="9" orientation="portrait" r:id="rId1"/>
  <headerFooter scaleWithDoc="0">
    <oddFooter>&amp;R&amp;9&amp;P</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Zeros="0" workbookViewId="0"/>
  </sheetViews>
  <sheetFormatPr baseColWidth="10" defaultRowHeight="13.2" x14ac:dyDescent="0.25"/>
  <cols>
    <col min="1" max="1" width="19" customWidth="1"/>
    <col min="2" max="4" width="8.88671875" bestFit="1" customWidth="1"/>
    <col min="5" max="6" width="9.88671875" bestFit="1" customWidth="1"/>
    <col min="7" max="7" width="7.5546875" bestFit="1" customWidth="1"/>
    <col min="8" max="8" width="6.88671875" customWidth="1"/>
  </cols>
  <sheetData>
    <row r="1" spans="1:9" ht="12.75" customHeight="1" x14ac:dyDescent="0.25">
      <c r="A1" s="1053" t="s">
        <v>665</v>
      </c>
      <c r="B1" s="1053"/>
      <c r="C1" s="1053"/>
      <c r="D1" s="1053"/>
      <c r="E1" s="1053"/>
      <c r="F1" s="1053"/>
      <c r="G1" s="1053"/>
      <c r="H1" s="1053"/>
    </row>
    <row r="2" spans="1:9" ht="13.8" thickBot="1" x14ac:dyDescent="0.3">
      <c r="A2" s="1053"/>
      <c r="B2" s="1053"/>
      <c r="C2" s="1053"/>
      <c r="D2" s="1053"/>
      <c r="E2" s="1053"/>
      <c r="F2" s="1053"/>
      <c r="G2" s="1053"/>
      <c r="H2" s="1053"/>
    </row>
    <row r="3" spans="1:9" ht="13.8" thickBot="1" x14ac:dyDescent="0.3">
      <c r="A3" s="189"/>
      <c r="B3" s="190" t="s">
        <v>900</v>
      </c>
      <c r="C3" s="190" t="s">
        <v>901</v>
      </c>
      <c r="D3" s="190" t="s">
        <v>902</v>
      </c>
      <c r="E3" s="190" t="s">
        <v>903</v>
      </c>
      <c r="F3" s="192" t="s">
        <v>904</v>
      </c>
      <c r="G3" s="225" t="s">
        <v>905</v>
      </c>
    </row>
    <row r="4" spans="1:9" ht="13.8" thickBot="1" x14ac:dyDescent="0.3">
      <c r="A4" s="193" t="s">
        <v>180</v>
      </c>
      <c r="B4" s="194">
        <v>1923745.6885020069</v>
      </c>
      <c r="C4" s="194">
        <v>2115088.8747890019</v>
      </c>
      <c r="D4" s="194">
        <v>2330027.8681380949</v>
      </c>
      <c r="E4" s="194">
        <v>2154629.6401120354</v>
      </c>
      <c r="F4" s="195">
        <v>2352200.9433462657</v>
      </c>
      <c r="G4" s="226">
        <v>9.1696178106951631E-2</v>
      </c>
    </row>
    <row r="5" spans="1:9" ht="13.8" thickTop="1" x14ac:dyDescent="0.25">
      <c r="A5" s="217" t="s">
        <v>210</v>
      </c>
      <c r="B5" s="35">
        <v>1314201.291192007</v>
      </c>
      <c r="C5" s="35">
        <v>1466682.2229320023</v>
      </c>
      <c r="D5" s="35">
        <v>1598319.0264813569</v>
      </c>
      <c r="E5" s="35">
        <v>1470764.7112168553</v>
      </c>
      <c r="F5" s="224">
        <v>1615229.7045889432</v>
      </c>
      <c r="G5" s="229">
        <v>9.8224408207729486E-2</v>
      </c>
    </row>
    <row r="6" spans="1:9" x14ac:dyDescent="0.25">
      <c r="A6" s="196" t="s">
        <v>211</v>
      </c>
      <c r="B6" s="197">
        <v>232321.07289800048</v>
      </c>
      <c r="C6" s="197">
        <v>252788.51095199972</v>
      </c>
      <c r="D6" s="197">
        <v>316467.88765311352</v>
      </c>
      <c r="E6" s="197">
        <v>308481.15217513393</v>
      </c>
      <c r="F6" s="198">
        <v>345763.17883473204</v>
      </c>
      <c r="G6" s="227">
        <v>0.12085674083073972</v>
      </c>
    </row>
    <row r="7" spans="1:9" ht="13.8" thickBot="1" x14ac:dyDescent="0.3">
      <c r="A7" s="241" t="s">
        <v>212</v>
      </c>
      <c r="B7" s="242">
        <v>377223.32441199938</v>
      </c>
      <c r="C7" s="242">
        <v>395618.14090499975</v>
      </c>
      <c r="D7" s="242">
        <v>415240.95400362427</v>
      </c>
      <c r="E7" s="242">
        <v>375383.77672004595</v>
      </c>
      <c r="F7" s="243">
        <v>391208.05992259056</v>
      </c>
      <c r="G7" s="256">
        <v>4.2154946974029883E-2</v>
      </c>
    </row>
    <row r="8" spans="1:9" x14ac:dyDescent="0.25">
      <c r="A8" s="1"/>
      <c r="B8" s="1"/>
      <c r="C8" s="1"/>
      <c r="D8" s="1"/>
      <c r="E8" s="1"/>
      <c r="F8" s="1"/>
    </row>
    <row r="9" spans="1:9" x14ac:dyDescent="0.25">
      <c r="A9" s="1"/>
      <c r="B9" s="1"/>
      <c r="C9" s="1"/>
      <c r="D9" s="1"/>
      <c r="E9" s="1"/>
      <c r="F9" s="1"/>
    </row>
    <row r="10" spans="1:9" x14ac:dyDescent="0.25">
      <c r="A10" s="4"/>
      <c r="B10" s="2"/>
      <c r="C10" s="2"/>
      <c r="D10" s="1"/>
      <c r="E10" s="1"/>
      <c r="F10" s="1"/>
      <c r="H10" s="5"/>
      <c r="I10" s="5"/>
    </row>
    <row r="11" spans="1:9" ht="12.75" customHeight="1" x14ac:dyDescent="0.25">
      <c r="A11" s="1053" t="s">
        <v>666</v>
      </c>
      <c r="B11" s="1053"/>
      <c r="C11" s="1053"/>
      <c r="D11" s="1053"/>
      <c r="E11" s="1053"/>
      <c r="F11" s="1053"/>
      <c r="G11" s="1053"/>
      <c r="H11" s="1053"/>
    </row>
    <row r="12" spans="1:9" ht="13.8" thickBot="1" x14ac:dyDescent="0.3">
      <c r="A12" s="1053"/>
      <c r="B12" s="1053"/>
      <c r="C12" s="1053"/>
      <c r="D12" s="1053"/>
      <c r="E12" s="1053"/>
      <c r="F12" s="1053"/>
      <c r="G12" s="1053"/>
      <c r="H12" s="1053"/>
    </row>
    <row r="13" spans="1:9" ht="13.8" thickBot="1" x14ac:dyDescent="0.3">
      <c r="A13" s="189"/>
      <c r="B13" s="190" t="s">
        <v>900</v>
      </c>
      <c r="C13" s="190" t="s">
        <v>901</v>
      </c>
      <c r="D13" s="190" t="s">
        <v>902</v>
      </c>
      <c r="E13" s="190" t="s">
        <v>903</v>
      </c>
      <c r="F13" s="192" t="s">
        <v>904</v>
      </c>
    </row>
    <row r="14" spans="1:9" ht="13.8" thickBot="1" x14ac:dyDescent="0.3">
      <c r="A14" s="203" t="s">
        <v>180</v>
      </c>
      <c r="B14" s="204">
        <v>1</v>
      </c>
      <c r="C14" s="204">
        <v>1</v>
      </c>
      <c r="D14" s="204">
        <v>1</v>
      </c>
      <c r="E14" s="204">
        <v>1</v>
      </c>
      <c r="F14" s="205">
        <v>1</v>
      </c>
    </row>
    <row r="15" spans="1:9" ht="13.8" thickTop="1" x14ac:dyDescent="0.25">
      <c r="A15" s="217" t="s">
        <v>210</v>
      </c>
      <c r="B15" s="218">
        <v>0.68314710153573188</v>
      </c>
      <c r="C15" s="218">
        <v>0.69343763300646943</v>
      </c>
      <c r="D15" s="218">
        <v>0.68596562656504179</v>
      </c>
      <c r="E15" s="218">
        <v>0.68260673845570008</v>
      </c>
      <c r="F15" s="219">
        <v>0.68668865606826113</v>
      </c>
    </row>
    <row r="16" spans="1:9" x14ac:dyDescent="0.25">
      <c r="A16" s="196" t="s">
        <v>211</v>
      </c>
      <c r="B16" s="206">
        <v>0.12076496092313821</v>
      </c>
      <c r="C16" s="206">
        <v>0.11951673235348918</v>
      </c>
      <c r="D16" s="206">
        <v>0.13582150324493769</v>
      </c>
      <c r="E16" s="206">
        <v>0.14317131187292759</v>
      </c>
      <c r="F16" s="207">
        <v>0.14699559568360929</v>
      </c>
    </row>
    <row r="17" spans="1:9" ht="13.8" thickBot="1" x14ac:dyDescent="0.3">
      <c r="A17" s="241" t="s">
        <v>212</v>
      </c>
      <c r="B17" s="321">
        <v>0.19608793754112985</v>
      </c>
      <c r="C17" s="321">
        <v>0.18704563464004131</v>
      </c>
      <c r="D17" s="321">
        <v>0.17821287019002038</v>
      </c>
      <c r="E17" s="321">
        <v>0.17422194967137225</v>
      </c>
      <c r="F17" s="339">
        <v>0.16631574824812964</v>
      </c>
    </row>
    <row r="18" spans="1:9" x14ac:dyDescent="0.25">
      <c r="A18" s="4"/>
      <c r="B18" s="2"/>
      <c r="C18" s="2"/>
      <c r="D18" s="1"/>
      <c r="E18" s="1"/>
      <c r="F18" s="1"/>
      <c r="H18" s="5"/>
      <c r="I18" s="5"/>
    </row>
    <row r="19" spans="1:9" x14ac:dyDescent="0.25">
      <c r="A19" s="4"/>
      <c r="B19" s="2"/>
      <c r="C19" s="2"/>
      <c r="D19" s="1"/>
      <c r="E19" s="1"/>
      <c r="F19" s="1"/>
      <c r="H19" s="5"/>
      <c r="I19" s="5"/>
    </row>
    <row r="25" spans="1:9" x14ac:dyDescent="0.25">
      <c r="G25" s="713"/>
    </row>
  </sheetData>
  <mergeCells count="2">
    <mergeCell ref="A1:H2"/>
    <mergeCell ref="A11:H12"/>
  </mergeCells>
  <pageMargins left="0.78740157480314965" right="0.59055118110236227" top="0.78740157480314965" bottom="0.39370078740157483" header="0" footer="0.39370078740157483"/>
  <pageSetup paperSize="9" orientation="portrait" r:id="rId1"/>
  <headerFooter scaleWithDoc="0">
    <oddFooter>&amp;R&amp;9&amp;P</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Zeros="0" workbookViewId="0"/>
  </sheetViews>
  <sheetFormatPr baseColWidth="10" defaultRowHeight="13.2" x14ac:dyDescent="0.25"/>
  <cols>
    <col min="1" max="1" width="26.44140625" customWidth="1"/>
    <col min="2" max="4" width="8.88671875" bestFit="1" customWidth="1"/>
    <col min="5" max="6" width="9.88671875" bestFit="1" customWidth="1"/>
    <col min="7" max="7" width="7.5546875" bestFit="1" customWidth="1"/>
    <col min="8" max="8" width="6.88671875" customWidth="1"/>
  </cols>
  <sheetData>
    <row r="1" spans="1:9" ht="12.75" customHeight="1" x14ac:dyDescent="0.25">
      <c r="A1" s="1053" t="s">
        <v>663</v>
      </c>
      <c r="B1" s="1053"/>
      <c r="C1" s="1053"/>
      <c r="D1" s="1053"/>
      <c r="E1" s="1053"/>
      <c r="F1" s="1053"/>
      <c r="G1" s="1053"/>
      <c r="H1" s="75"/>
    </row>
    <row r="2" spans="1:9" ht="13.8" thickBot="1" x14ac:dyDescent="0.3">
      <c r="A2" s="1054"/>
      <c r="B2" s="1054"/>
      <c r="C2" s="1054"/>
      <c r="D2" s="1054"/>
      <c r="E2" s="1054"/>
      <c r="F2" s="1054"/>
      <c r="G2" s="1054"/>
      <c r="H2" s="75"/>
    </row>
    <row r="3" spans="1:9" ht="13.8" thickBot="1" x14ac:dyDescent="0.3">
      <c r="A3" s="189"/>
      <c r="B3" s="190" t="s">
        <v>900</v>
      </c>
      <c r="C3" s="190" t="s">
        <v>901</v>
      </c>
      <c r="D3" s="190" t="s">
        <v>902</v>
      </c>
      <c r="E3" s="190" t="s">
        <v>903</v>
      </c>
      <c r="F3" s="192" t="s">
        <v>904</v>
      </c>
      <c r="G3" s="225" t="s">
        <v>905</v>
      </c>
    </row>
    <row r="4" spans="1:9" ht="13.8" thickBot="1" x14ac:dyDescent="0.3">
      <c r="A4" s="193" t="s">
        <v>180</v>
      </c>
      <c r="B4" s="194">
        <v>1923745.6885020018</v>
      </c>
      <c r="C4" s="194">
        <v>2115088.874789</v>
      </c>
      <c r="D4" s="194">
        <v>2330027.8681380972</v>
      </c>
      <c r="E4" s="194">
        <v>2154629.6401120368</v>
      </c>
      <c r="F4" s="195">
        <v>2352200.9433462624</v>
      </c>
      <c r="G4" s="226">
        <v>9.1696178106949411E-2</v>
      </c>
    </row>
    <row r="5" spans="1:9" ht="13.8" thickTop="1" x14ac:dyDescent="0.25">
      <c r="A5" s="217" t="s">
        <v>213</v>
      </c>
      <c r="B5" s="35">
        <v>748063.19080875069</v>
      </c>
      <c r="C5" s="35">
        <v>787455.29189923336</v>
      </c>
      <c r="D5" s="35">
        <v>820735.02862327942</v>
      </c>
      <c r="E5" s="35">
        <v>840689.39456971514</v>
      </c>
      <c r="F5" s="224">
        <v>882844.72030725516</v>
      </c>
      <c r="G5" s="229">
        <v>5.0143758217761514E-2</v>
      </c>
    </row>
    <row r="6" spans="1:9" x14ac:dyDescent="0.25">
      <c r="A6" s="196" t="s">
        <v>214</v>
      </c>
      <c r="B6" s="197">
        <v>697223.73405600141</v>
      </c>
      <c r="C6" s="197">
        <v>796916.43611743371</v>
      </c>
      <c r="D6" s="197">
        <v>885236.93709793082</v>
      </c>
      <c r="E6" s="197">
        <v>782503.00445452565</v>
      </c>
      <c r="F6" s="198">
        <v>880003.1244332093</v>
      </c>
      <c r="G6" s="227">
        <v>0.12460031389483284</v>
      </c>
    </row>
    <row r="7" spans="1:9" x14ac:dyDescent="0.25">
      <c r="A7" s="216" t="s">
        <v>215</v>
      </c>
      <c r="B7" s="222">
        <v>343781.22620866611</v>
      </c>
      <c r="C7" s="222">
        <v>387051.78500233288</v>
      </c>
      <c r="D7" s="222">
        <v>449136.28556386812</v>
      </c>
      <c r="E7" s="222">
        <v>374757.22258390515</v>
      </c>
      <c r="F7" s="223">
        <v>438325.56438957271</v>
      </c>
      <c r="G7" s="230">
        <v>0.16962539472187244</v>
      </c>
    </row>
    <row r="8" spans="1:9" x14ac:dyDescent="0.25">
      <c r="A8" s="199" t="s">
        <v>216</v>
      </c>
      <c r="B8" s="197">
        <v>85854.260241916796</v>
      </c>
      <c r="C8" s="197">
        <v>93654.142598666876</v>
      </c>
      <c r="D8" s="197">
        <v>98977.899381126219</v>
      </c>
      <c r="E8" s="197">
        <v>84780.915766391889</v>
      </c>
      <c r="F8" s="198">
        <v>101968.20600067098</v>
      </c>
      <c r="G8" s="227">
        <v>0.20272593282239981</v>
      </c>
    </row>
    <row r="9" spans="1:9" x14ac:dyDescent="0.25">
      <c r="A9" s="213" t="s">
        <v>217</v>
      </c>
      <c r="B9" s="222">
        <v>34003.103793999901</v>
      </c>
      <c r="C9" s="222">
        <v>34356.127486500045</v>
      </c>
      <c r="D9" s="222">
        <v>44209.403710654136</v>
      </c>
      <c r="E9" s="222">
        <v>35574.395345562611</v>
      </c>
      <c r="F9" s="223">
        <v>29708.720060909611</v>
      </c>
      <c r="G9" s="230">
        <v>-0.16488475004775194</v>
      </c>
    </row>
    <row r="10" spans="1:9" ht="13.8" thickBot="1" x14ac:dyDescent="0.3">
      <c r="A10" s="200" t="s">
        <v>218</v>
      </c>
      <c r="B10" s="201">
        <v>14820.173392666693</v>
      </c>
      <c r="C10" s="201">
        <v>15655.091684833305</v>
      </c>
      <c r="D10" s="201">
        <v>31732.313761238704</v>
      </c>
      <c r="E10" s="201">
        <v>36324.707391936106</v>
      </c>
      <c r="F10" s="202">
        <v>19350.608154645</v>
      </c>
      <c r="G10" s="228">
        <v>-0.46728798264344085</v>
      </c>
    </row>
    <row r="11" spans="1:9" x14ac:dyDescent="0.25">
      <c r="A11" s="1"/>
      <c r="B11" s="1"/>
      <c r="C11" s="1"/>
      <c r="D11" s="1"/>
      <c r="E11" s="1"/>
      <c r="F11" s="1"/>
    </row>
    <row r="12" spans="1:9" x14ac:dyDescent="0.25">
      <c r="A12" s="1"/>
      <c r="B12" s="1"/>
      <c r="C12" s="1"/>
      <c r="D12" s="1"/>
      <c r="E12" s="1"/>
      <c r="F12" s="1"/>
    </row>
    <row r="13" spans="1:9" x14ac:dyDescent="0.25">
      <c r="A13" s="4"/>
      <c r="B13" s="2"/>
      <c r="C13" s="2"/>
      <c r="D13" s="1"/>
      <c r="E13" s="1"/>
      <c r="F13" s="1"/>
      <c r="H13" s="5"/>
      <c r="I13" s="5"/>
    </row>
    <row r="14" spans="1:9" ht="12.75" customHeight="1" x14ac:dyDescent="0.25">
      <c r="A14" s="1053" t="s">
        <v>664</v>
      </c>
      <c r="B14" s="1053"/>
      <c r="C14" s="1053"/>
      <c r="D14" s="1053"/>
      <c r="E14" s="1053"/>
      <c r="F14" s="1053"/>
      <c r="G14" s="1053"/>
      <c r="H14" s="75"/>
    </row>
    <row r="15" spans="1:9" x14ac:dyDescent="0.25">
      <c r="A15" s="1053"/>
      <c r="B15" s="1053"/>
      <c r="C15" s="1053"/>
      <c r="D15" s="1053"/>
      <c r="E15" s="1053"/>
      <c r="F15" s="1053"/>
      <c r="G15" s="1053"/>
      <c r="H15" s="75"/>
    </row>
    <row r="16" spans="1:9" ht="13.8" thickBot="1" x14ac:dyDescent="0.3">
      <c r="A16" s="247"/>
      <c r="B16" s="248" t="s">
        <v>900</v>
      </c>
      <c r="C16" s="248" t="s">
        <v>901</v>
      </c>
      <c r="D16" s="248" t="s">
        <v>902</v>
      </c>
      <c r="E16" s="248" t="s">
        <v>903</v>
      </c>
      <c r="F16" s="249" t="s">
        <v>904</v>
      </c>
    </row>
    <row r="17" spans="1:9" ht="13.8" thickBot="1" x14ac:dyDescent="0.3">
      <c r="A17" s="203" t="s">
        <v>180</v>
      </c>
      <c r="B17" s="204">
        <v>1</v>
      </c>
      <c r="C17" s="204">
        <v>1</v>
      </c>
      <c r="D17" s="204">
        <v>1</v>
      </c>
      <c r="E17" s="204">
        <v>1</v>
      </c>
      <c r="F17" s="205">
        <v>1</v>
      </c>
    </row>
    <row r="18" spans="1:9" ht="13.8" thickTop="1" x14ac:dyDescent="0.25">
      <c r="A18" s="217" t="s">
        <v>213</v>
      </c>
      <c r="B18" s="218">
        <v>0.38885763086037567</v>
      </c>
      <c r="C18" s="218">
        <v>0.37230364231280327</v>
      </c>
      <c r="D18" s="218">
        <v>0.35224258037699818</v>
      </c>
      <c r="E18" s="218">
        <v>0.39017814427077169</v>
      </c>
      <c r="F18" s="219">
        <v>0.37532708368499856</v>
      </c>
    </row>
    <row r="19" spans="1:9" x14ac:dyDescent="0.25">
      <c r="A19" s="196" t="s">
        <v>214</v>
      </c>
      <c r="B19" s="206">
        <v>0.36243030366395329</v>
      </c>
      <c r="C19" s="206">
        <v>0.37677680858537616</v>
      </c>
      <c r="D19" s="206">
        <v>0.37992547179502839</v>
      </c>
      <c r="E19" s="206">
        <v>0.36317285805733041</v>
      </c>
      <c r="F19" s="207">
        <v>0.37411902538450176</v>
      </c>
    </row>
    <row r="20" spans="1:9" x14ac:dyDescent="0.25">
      <c r="A20" s="216" t="s">
        <v>215</v>
      </c>
      <c r="B20" s="214">
        <v>0.17870409184717367</v>
      </c>
      <c r="C20" s="214">
        <v>0.18299551835189193</v>
      </c>
      <c r="D20" s="214">
        <v>0.19276004879837277</v>
      </c>
      <c r="E20" s="214">
        <v>0.1739311553165204</v>
      </c>
      <c r="F20" s="215">
        <v>0.18634698945660944</v>
      </c>
    </row>
    <row r="21" spans="1:9" x14ac:dyDescent="0.25">
      <c r="A21" s="199" t="s">
        <v>216</v>
      </c>
      <c r="B21" s="206">
        <v>4.4628695339023999E-2</v>
      </c>
      <c r="C21" s="206">
        <v>4.4279057828248355E-2</v>
      </c>
      <c r="D21" s="206">
        <v>4.2479277065565098E-2</v>
      </c>
      <c r="E21" s="206">
        <v>3.9348254655024346E-2</v>
      </c>
      <c r="F21" s="207">
        <v>4.3350125459778996E-2</v>
      </c>
    </row>
    <row r="22" spans="1:9" x14ac:dyDescent="0.25">
      <c r="A22" s="213" t="s">
        <v>217</v>
      </c>
      <c r="B22" s="214">
        <v>1.7675467187389889E-2</v>
      </c>
      <c r="C22" s="214">
        <v>1.6243349343855535E-2</v>
      </c>
      <c r="D22" s="214">
        <v>1.897376607172576E-2</v>
      </c>
      <c r="E22" s="214">
        <v>1.6510677604765898E-2</v>
      </c>
      <c r="F22" s="215">
        <v>1.2630179468700372E-2</v>
      </c>
    </row>
    <row r="23" spans="1:9" ht="13.8" thickBot="1" x14ac:dyDescent="0.3">
      <c r="A23" s="200" t="s">
        <v>218</v>
      </c>
      <c r="B23" s="208">
        <v>7.7038111020833466E-3</v>
      </c>
      <c r="C23" s="208">
        <v>7.4016235778248552E-3</v>
      </c>
      <c r="D23" s="208">
        <v>1.3618855892309859E-2</v>
      </c>
      <c r="E23" s="208">
        <v>1.685891009558714E-2</v>
      </c>
      <c r="F23" s="209">
        <v>8.226596545411061E-3</v>
      </c>
    </row>
    <row r="24" spans="1:9" x14ac:dyDescent="0.25">
      <c r="A24" s="4"/>
      <c r="B24" s="2"/>
      <c r="C24" s="2"/>
      <c r="D24" s="1"/>
      <c r="E24" s="1"/>
      <c r="F24" s="1"/>
      <c r="H24" s="5"/>
      <c r="I24" s="5"/>
    </row>
    <row r="25" spans="1:9" x14ac:dyDescent="0.25">
      <c r="A25" s="4"/>
      <c r="B25" s="2"/>
      <c r="C25" s="2"/>
      <c r="D25" s="1"/>
      <c r="E25" s="1"/>
      <c r="F25" s="1"/>
      <c r="H25" s="5"/>
      <c r="I25" s="5"/>
    </row>
    <row r="29" spans="1:9" x14ac:dyDescent="0.25">
      <c r="G29" s="713"/>
    </row>
  </sheetData>
  <mergeCells count="2">
    <mergeCell ref="A1:G2"/>
    <mergeCell ref="A14:G15"/>
  </mergeCells>
  <pageMargins left="0.78740157480314965" right="0.59055118110236227" top="0.78740157480314965" bottom="0.39370078740157483" header="0" footer="0.39370078740157483"/>
  <pageSetup paperSize="9" orientation="portrait" r:id="rId1"/>
  <headerFooter scaleWithDoc="0">
    <oddFooter>&amp;R&amp;9&amp;P</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Zeros="0" zoomScaleNormal="100" workbookViewId="0"/>
  </sheetViews>
  <sheetFormatPr baseColWidth="10" defaultRowHeight="13.2" x14ac:dyDescent="0.25"/>
  <cols>
    <col min="1" max="1" width="26.44140625" customWidth="1"/>
    <col min="2" max="4" width="8.88671875" bestFit="1" customWidth="1"/>
    <col min="5" max="6" width="9.88671875" bestFit="1" customWidth="1"/>
    <col min="7" max="7" width="7.5546875" bestFit="1" customWidth="1"/>
    <col min="8" max="8" width="6.88671875" customWidth="1"/>
  </cols>
  <sheetData>
    <row r="1" spans="1:9" ht="12.75" customHeight="1" x14ac:dyDescent="0.25">
      <c r="A1" s="1053" t="s">
        <v>661</v>
      </c>
      <c r="B1" s="1053"/>
      <c r="C1" s="1053"/>
      <c r="D1" s="1053"/>
      <c r="E1" s="1053"/>
      <c r="F1" s="1053"/>
      <c r="G1" s="1053"/>
      <c r="H1" s="75"/>
    </row>
    <row r="2" spans="1:9" ht="13.8" thickBot="1" x14ac:dyDescent="0.3">
      <c r="A2" s="1054"/>
      <c r="B2" s="1054"/>
      <c r="C2" s="1054"/>
      <c r="D2" s="1054"/>
      <c r="E2" s="1054"/>
      <c r="F2" s="1054"/>
      <c r="G2" s="1054"/>
      <c r="H2" s="75"/>
    </row>
    <row r="3" spans="1:9" ht="13.8" thickBot="1" x14ac:dyDescent="0.3">
      <c r="A3" s="189"/>
      <c r="B3" s="190" t="s">
        <v>900</v>
      </c>
      <c r="C3" s="190" t="s">
        <v>901</v>
      </c>
      <c r="D3" s="190" t="s">
        <v>902</v>
      </c>
      <c r="E3" s="190" t="s">
        <v>903</v>
      </c>
      <c r="F3" s="192" t="s">
        <v>904</v>
      </c>
      <c r="G3" s="225" t="s">
        <v>905</v>
      </c>
    </row>
    <row r="4" spans="1:9" ht="13.8" thickBot="1" x14ac:dyDescent="0.3">
      <c r="A4" s="193" t="s">
        <v>180</v>
      </c>
      <c r="B4" s="194">
        <v>1923745.6885020093</v>
      </c>
      <c r="C4" s="194">
        <v>2115088.8747890047</v>
      </c>
      <c r="D4" s="194">
        <v>2330027.8681380935</v>
      </c>
      <c r="E4" s="194">
        <v>2154629.6401120364</v>
      </c>
      <c r="F4" s="195">
        <v>2352200.9433462648</v>
      </c>
      <c r="G4" s="226">
        <v>9.1696178106950743E-2</v>
      </c>
    </row>
    <row r="5" spans="1:9" ht="13.8" thickTop="1" x14ac:dyDescent="0.25">
      <c r="A5" s="250" t="s">
        <v>219</v>
      </c>
      <c r="B5" s="35">
        <v>1090988.7106440084</v>
      </c>
      <c r="C5" s="35">
        <v>1261977.788259004</v>
      </c>
      <c r="D5" s="35">
        <v>1331440.7656294778</v>
      </c>
      <c r="E5" s="35">
        <v>1226265.3243202593</v>
      </c>
      <c r="F5" s="224">
        <v>1321119.8719520429</v>
      </c>
      <c r="G5" s="229">
        <v>7.7352385124616729E-2</v>
      </c>
    </row>
    <row r="6" spans="1:9" x14ac:dyDescent="0.25">
      <c r="A6" s="196" t="s">
        <v>220</v>
      </c>
      <c r="B6" s="197">
        <v>488169.14103000175</v>
      </c>
      <c r="C6" s="197">
        <v>523575.04737000115</v>
      </c>
      <c r="D6" s="197">
        <v>573756.76602991263</v>
      </c>
      <c r="E6" s="197">
        <v>364252.68760758097</v>
      </c>
      <c r="F6" s="198">
        <v>453784.38185975875</v>
      </c>
      <c r="G6" s="227">
        <v>0.24579556252617873</v>
      </c>
    </row>
    <row r="7" spans="1:9" ht="13.8" thickBot="1" x14ac:dyDescent="0.3">
      <c r="A7" s="778" t="s">
        <v>221</v>
      </c>
      <c r="B7" s="350">
        <v>344587.83682799927</v>
      </c>
      <c r="C7" s="350">
        <v>329536.03915999952</v>
      </c>
      <c r="D7" s="350">
        <v>424830.33647870302</v>
      </c>
      <c r="E7" s="350">
        <v>564111.62818419607</v>
      </c>
      <c r="F7" s="351">
        <v>577296.68953446276</v>
      </c>
      <c r="G7" s="779">
        <v>2.3373142285167514E-2</v>
      </c>
    </row>
    <row r="8" spans="1:9" x14ac:dyDescent="0.25">
      <c r="A8" s="1"/>
      <c r="B8" s="1"/>
      <c r="C8" s="1"/>
      <c r="D8" s="1"/>
      <c r="E8" s="1"/>
      <c r="F8" s="1"/>
    </row>
    <row r="9" spans="1:9" x14ac:dyDescent="0.25">
      <c r="A9" s="1"/>
      <c r="B9" s="1"/>
      <c r="C9" s="1"/>
      <c r="D9" s="1"/>
      <c r="E9" s="1"/>
      <c r="F9" s="1"/>
    </row>
    <row r="10" spans="1:9" x14ac:dyDescent="0.25">
      <c r="A10" s="4"/>
      <c r="B10" s="2"/>
      <c r="C10" s="2"/>
      <c r="D10" s="1"/>
      <c r="E10" s="1"/>
      <c r="F10" s="1"/>
      <c r="H10" s="5"/>
      <c r="I10" s="5"/>
    </row>
    <row r="11" spans="1:9" ht="12.75" customHeight="1" x14ac:dyDescent="0.25">
      <c r="A11" s="1053" t="s">
        <v>662</v>
      </c>
      <c r="B11" s="1053"/>
      <c r="C11" s="1053"/>
      <c r="D11" s="1053"/>
      <c r="E11" s="1053"/>
      <c r="F11" s="1053"/>
      <c r="G11" s="1053"/>
      <c r="H11" s="75"/>
    </row>
    <row r="12" spans="1:9" x14ac:dyDescent="0.25">
      <c r="A12" s="1053"/>
      <c r="B12" s="1053"/>
      <c r="C12" s="1053"/>
      <c r="D12" s="1053"/>
      <c r="E12" s="1053"/>
      <c r="F12" s="1053"/>
      <c r="G12" s="1053"/>
      <c r="H12" s="75"/>
    </row>
    <row r="13" spans="1:9" ht="13.8" thickBot="1" x14ac:dyDescent="0.3">
      <c r="A13" s="247"/>
      <c r="B13" s="248" t="s">
        <v>900</v>
      </c>
      <c r="C13" s="248" t="s">
        <v>901</v>
      </c>
      <c r="D13" s="248" t="s">
        <v>902</v>
      </c>
      <c r="E13" s="248" t="s">
        <v>903</v>
      </c>
      <c r="F13" s="249" t="s">
        <v>904</v>
      </c>
    </row>
    <row r="14" spans="1:9" ht="13.8" thickBot="1" x14ac:dyDescent="0.3">
      <c r="A14" s="203" t="s">
        <v>180</v>
      </c>
      <c r="B14" s="204">
        <v>1</v>
      </c>
      <c r="C14" s="204">
        <v>1</v>
      </c>
      <c r="D14" s="204">
        <v>1</v>
      </c>
      <c r="E14" s="204">
        <v>1</v>
      </c>
      <c r="F14" s="205">
        <v>1</v>
      </c>
    </row>
    <row r="15" spans="1:9" ht="13.8" thickTop="1" x14ac:dyDescent="0.25">
      <c r="A15" s="250" t="s">
        <v>219</v>
      </c>
      <c r="B15" s="218">
        <v>0.56711691008053366</v>
      </c>
      <c r="C15" s="218">
        <v>0.59665473318935369</v>
      </c>
      <c r="D15" s="218">
        <v>0.57142697039646195</v>
      </c>
      <c r="E15" s="218">
        <v>0.56913044427277815</v>
      </c>
      <c r="F15" s="219">
        <v>0.56165264098253631</v>
      </c>
    </row>
    <row r="16" spans="1:9" x14ac:dyDescent="0.25">
      <c r="A16" s="196" t="s">
        <v>220</v>
      </c>
      <c r="B16" s="206">
        <v>0.25375970636229545</v>
      </c>
      <c r="C16" s="206">
        <v>0.24754281184625471</v>
      </c>
      <c r="D16" s="206">
        <v>0.24624459384187411</v>
      </c>
      <c r="E16" s="206">
        <v>0.16905582324980944</v>
      </c>
      <c r="F16" s="207">
        <v>0.19291905444702379</v>
      </c>
    </row>
    <row r="17" spans="1:9" ht="13.8" thickBot="1" x14ac:dyDescent="0.3">
      <c r="A17" s="315" t="s">
        <v>221</v>
      </c>
      <c r="B17" s="321">
        <v>0.17912338355717092</v>
      </c>
      <c r="C17" s="321">
        <v>0.15580245496439157</v>
      </c>
      <c r="D17" s="321">
        <v>0.18232843576166388</v>
      </c>
      <c r="E17" s="321">
        <v>0.26181373247741241</v>
      </c>
      <c r="F17" s="339">
        <v>0.24542830457043974</v>
      </c>
    </row>
    <row r="18" spans="1:9" x14ac:dyDescent="0.25">
      <c r="A18" s="4"/>
      <c r="B18" s="2"/>
      <c r="C18" s="2"/>
      <c r="D18" s="1"/>
      <c r="E18" s="1"/>
      <c r="F18" s="1"/>
      <c r="H18" s="5"/>
      <c r="I18" s="5"/>
    </row>
    <row r="19" spans="1:9" x14ac:dyDescent="0.25">
      <c r="A19" s="4"/>
      <c r="B19" s="2"/>
      <c r="C19" s="2"/>
      <c r="D19" s="1"/>
      <c r="E19" s="1"/>
      <c r="F19" s="1"/>
      <c r="H19" s="5"/>
      <c r="I19" s="5"/>
    </row>
    <row r="23" spans="1:9" x14ac:dyDescent="0.25">
      <c r="G23" s="713"/>
    </row>
  </sheetData>
  <mergeCells count="2">
    <mergeCell ref="A1:G2"/>
    <mergeCell ref="A11:G12"/>
  </mergeCells>
  <pageMargins left="0.78740157480314965" right="0.59055118110236227" top="0.78740157480314965" bottom="0.39370078740157483" header="0" footer="0.39370078740157483"/>
  <pageSetup paperSize="9" orientation="portrait" r:id="rId1"/>
  <headerFooter scaleWithDoc="0">
    <oddFooter>&amp;R&amp;9&amp;P</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Zeros="0" workbookViewId="0"/>
  </sheetViews>
  <sheetFormatPr baseColWidth="10" defaultRowHeight="13.2" x14ac:dyDescent="0.25"/>
  <cols>
    <col min="1" max="1" width="23.88671875" customWidth="1"/>
    <col min="2" max="4" width="8.88671875" bestFit="1" customWidth="1"/>
    <col min="5" max="6" width="9.88671875" bestFit="1" customWidth="1"/>
    <col min="7" max="7" width="7.5546875" bestFit="1" customWidth="1"/>
    <col min="8" max="8" width="6.88671875" customWidth="1"/>
  </cols>
  <sheetData>
    <row r="1" spans="1:9" ht="12.75" customHeight="1" x14ac:dyDescent="0.25">
      <c r="A1" s="1053" t="s">
        <v>659</v>
      </c>
      <c r="B1" s="1053"/>
      <c r="C1" s="1053"/>
      <c r="D1" s="1053"/>
      <c r="E1" s="1053"/>
      <c r="F1" s="1053"/>
      <c r="G1" s="1053"/>
      <c r="H1" s="75"/>
    </row>
    <row r="2" spans="1:9" ht="27" customHeight="1" thickBot="1" x14ac:dyDescent="0.3">
      <c r="A2" s="1054"/>
      <c r="B2" s="1054"/>
      <c r="C2" s="1054"/>
      <c r="D2" s="1054"/>
      <c r="E2" s="1054"/>
      <c r="F2" s="1054"/>
      <c r="G2" s="1054"/>
      <c r="H2" s="75"/>
    </row>
    <row r="3" spans="1:9" ht="13.8" thickBot="1" x14ac:dyDescent="0.3">
      <c r="A3" s="189"/>
      <c r="B3" s="190" t="s">
        <v>900</v>
      </c>
      <c r="C3" s="190" t="s">
        <v>901</v>
      </c>
      <c r="D3" s="190" t="s">
        <v>902</v>
      </c>
      <c r="E3" s="190" t="s">
        <v>903</v>
      </c>
      <c r="F3" s="192" t="s">
        <v>904</v>
      </c>
      <c r="G3" s="225" t="s">
        <v>905</v>
      </c>
    </row>
    <row r="4" spans="1:9" ht="13.8" thickBot="1" x14ac:dyDescent="0.3">
      <c r="A4" s="193" t="s">
        <v>180</v>
      </c>
      <c r="B4" s="194">
        <v>1923745.688502003</v>
      </c>
      <c r="C4" s="194">
        <v>2115088.8747889972</v>
      </c>
      <c r="D4" s="194">
        <v>2330027.8681380772</v>
      </c>
      <c r="E4" s="194">
        <v>2154629.6401120317</v>
      </c>
      <c r="F4" s="195">
        <v>2352200.9433462732</v>
      </c>
      <c r="G4" s="226">
        <v>9.169617810695696E-2</v>
      </c>
    </row>
    <row r="5" spans="1:9" ht="13.8" thickTop="1" x14ac:dyDescent="0.25">
      <c r="A5" s="250" t="s">
        <v>222</v>
      </c>
      <c r="B5" s="35">
        <v>1828613.300780003</v>
      </c>
      <c r="C5" s="35">
        <v>1996317.7330779973</v>
      </c>
      <c r="D5" s="35">
        <v>2198348.8192884019</v>
      </c>
      <c r="E5" s="35">
        <v>2017786.5129413661</v>
      </c>
      <c r="F5" s="224">
        <v>2270320.952312489</v>
      </c>
      <c r="G5" s="229">
        <v>0.12515419136338601</v>
      </c>
    </row>
    <row r="6" spans="1:9" ht="13.8" thickBot="1" x14ac:dyDescent="0.3">
      <c r="A6" s="200" t="s">
        <v>223</v>
      </c>
      <c r="B6" s="201">
        <v>95132.38772200013</v>
      </c>
      <c r="C6" s="201">
        <v>118771.14171099995</v>
      </c>
      <c r="D6" s="201">
        <v>131679.04884967513</v>
      </c>
      <c r="E6" s="201">
        <v>136843.12717066577</v>
      </c>
      <c r="F6" s="202">
        <v>81879.991033783968</v>
      </c>
      <c r="G6" s="251">
        <v>-0.40165068771290047</v>
      </c>
    </row>
    <row r="7" spans="1:9" x14ac:dyDescent="0.25">
      <c r="A7" s="1"/>
      <c r="B7" s="1"/>
      <c r="C7" s="1"/>
      <c r="D7" s="1"/>
      <c r="E7" s="1"/>
      <c r="F7" s="1"/>
    </row>
    <row r="8" spans="1:9" x14ac:dyDescent="0.25">
      <c r="A8" s="1"/>
      <c r="B8" s="1"/>
      <c r="C8" s="1"/>
      <c r="D8" s="1"/>
      <c r="E8" s="1"/>
      <c r="F8" s="1"/>
    </row>
    <row r="9" spans="1:9" x14ac:dyDescent="0.25">
      <c r="A9" s="4"/>
      <c r="B9" s="2"/>
      <c r="C9" s="2"/>
      <c r="D9" s="1"/>
      <c r="E9" s="1"/>
      <c r="F9" s="1"/>
      <c r="H9" s="5"/>
      <c r="I9" s="5"/>
    </row>
    <row r="10" spans="1:9" ht="12.75" customHeight="1" x14ac:dyDescent="0.25">
      <c r="A10" s="1053" t="s">
        <v>660</v>
      </c>
      <c r="B10" s="1053"/>
      <c r="C10" s="1053"/>
      <c r="D10" s="1053"/>
      <c r="E10" s="1053"/>
      <c r="F10" s="1053"/>
      <c r="G10" s="1053"/>
      <c r="H10" s="75"/>
    </row>
    <row r="11" spans="1:9" x14ac:dyDescent="0.25">
      <c r="A11" s="1053"/>
      <c r="B11" s="1053"/>
      <c r="C11" s="1053"/>
      <c r="D11" s="1053"/>
      <c r="E11" s="1053"/>
      <c r="F11" s="1053"/>
      <c r="G11" s="1053"/>
      <c r="H11" s="75"/>
    </row>
    <row r="12" spans="1:9" ht="13.8" thickBot="1" x14ac:dyDescent="0.3">
      <c r="A12" s="247"/>
      <c r="B12" s="248" t="s">
        <v>900</v>
      </c>
      <c r="C12" s="248" t="s">
        <v>901</v>
      </c>
      <c r="D12" s="248" t="s">
        <v>902</v>
      </c>
      <c r="E12" s="248" t="s">
        <v>903</v>
      </c>
      <c r="F12" s="249" t="s">
        <v>904</v>
      </c>
    </row>
    <row r="13" spans="1:9" ht="13.8" thickBot="1" x14ac:dyDescent="0.3">
      <c r="A13" s="203" t="s">
        <v>180</v>
      </c>
      <c r="B13" s="204">
        <v>1</v>
      </c>
      <c r="C13" s="204">
        <v>1</v>
      </c>
      <c r="D13" s="204">
        <v>1</v>
      </c>
      <c r="E13" s="204">
        <v>1</v>
      </c>
      <c r="F13" s="205">
        <v>1</v>
      </c>
    </row>
    <row r="14" spans="1:9" ht="13.8" thickTop="1" x14ac:dyDescent="0.25">
      <c r="A14" s="250" t="s">
        <v>222</v>
      </c>
      <c r="B14" s="218">
        <v>0.95054835559055706</v>
      </c>
      <c r="C14" s="218">
        <v>0.94384579148105607</v>
      </c>
      <c r="D14" s="218">
        <v>0.94348606269894109</v>
      </c>
      <c r="E14" s="218">
        <v>0.93648879388684614</v>
      </c>
      <c r="F14" s="219">
        <v>0.96519005263330071</v>
      </c>
    </row>
    <row r="15" spans="1:9" ht="13.8" thickBot="1" x14ac:dyDescent="0.3">
      <c r="A15" s="200" t="s">
        <v>223</v>
      </c>
      <c r="B15" s="208">
        <v>4.9451644409442989E-2</v>
      </c>
      <c r="C15" s="208">
        <v>5.6154208518943982E-2</v>
      </c>
      <c r="D15" s="208">
        <v>5.6513937301058859E-2</v>
      </c>
      <c r="E15" s="208">
        <v>6.3511206113153862E-2</v>
      </c>
      <c r="F15" s="209">
        <v>3.48099473666992E-2</v>
      </c>
    </row>
    <row r="16" spans="1:9" x14ac:dyDescent="0.25">
      <c r="A16" s="4"/>
      <c r="B16" s="2"/>
      <c r="C16" s="2"/>
      <c r="D16" s="1"/>
      <c r="E16" s="1"/>
      <c r="F16" s="1"/>
      <c r="H16" s="5"/>
      <c r="I16" s="5"/>
    </row>
    <row r="17" spans="1:9" x14ac:dyDescent="0.25">
      <c r="A17" s="4"/>
      <c r="B17" s="2"/>
      <c r="C17" s="2"/>
      <c r="D17" s="1"/>
      <c r="E17" s="1"/>
      <c r="F17" s="1"/>
      <c r="H17" s="5"/>
      <c r="I17" s="5"/>
    </row>
    <row r="29" spans="1:9" x14ac:dyDescent="0.25">
      <c r="G29" s="713"/>
    </row>
  </sheetData>
  <mergeCells count="2">
    <mergeCell ref="A1:G2"/>
    <mergeCell ref="A10:G11"/>
  </mergeCells>
  <pageMargins left="0.78740157480314965" right="0.59055118110236227" top="0.78740157480314965" bottom="0.39370078740157483" header="0" footer="0.39370078740157483"/>
  <pageSetup paperSize="9" orientation="portrait" r:id="rId1"/>
  <headerFooter scaleWithDoc="0">
    <oddFooter>&amp;R&amp;9&amp;P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87"/>
  <sheetViews>
    <sheetView workbookViewId="0"/>
  </sheetViews>
  <sheetFormatPr baseColWidth="10" defaultRowHeight="13.2" x14ac:dyDescent="0.25"/>
  <cols>
    <col min="1" max="1" width="2.6640625" customWidth="1"/>
    <col min="2" max="2" width="10.44140625" style="39" bestFit="1" customWidth="1"/>
    <col min="3" max="3" width="65.33203125" style="702" customWidth="1"/>
    <col min="4" max="4" width="7.44140625" style="44" bestFit="1" customWidth="1"/>
    <col min="5" max="7" width="3.88671875" customWidth="1"/>
    <col min="8" max="8" width="3.88671875" hidden="1" customWidth="1"/>
    <col min="9" max="10" width="8.6640625" hidden="1" customWidth="1"/>
    <col min="11" max="11" width="0" hidden="1" customWidth="1"/>
    <col min="12" max="12" width="13.44140625" hidden="1" customWidth="1"/>
    <col min="13" max="13" width="7.109375" hidden="1" customWidth="1"/>
    <col min="14" max="14" width="6.5546875" hidden="1" customWidth="1"/>
    <col min="15" max="15" width="7.33203125" hidden="1" customWidth="1"/>
    <col min="16" max="16" width="0" hidden="1" customWidth="1"/>
  </cols>
  <sheetData>
    <row r="1" spans="1:16" ht="17.399999999999999" x14ac:dyDescent="0.3">
      <c r="A1" s="42" t="s">
        <v>6</v>
      </c>
    </row>
    <row r="2" spans="1:16" x14ac:dyDescent="0.25">
      <c r="D2" s="41" t="s">
        <v>7</v>
      </c>
    </row>
    <row r="3" spans="1:16" x14ac:dyDescent="0.25">
      <c r="A3" s="1047" t="str">
        <f>'Subportada 1'!A$1</f>
        <v>ENTRADAS DE VISITANTES PROCEDENTES DEL EXTRANJERO CON DESTINO EN LA C.A. DE EUSKADI</v>
      </c>
      <c r="B3" s="1047"/>
      <c r="C3" s="1047"/>
      <c r="D3" s="44">
        <v>9</v>
      </c>
    </row>
    <row r="5" spans="1:16" s="40" customFormat="1" ht="34.200000000000003" x14ac:dyDescent="0.25">
      <c r="B5" s="51" t="str">
        <f ca="1">MID(P5,1,FIND(".-",P5)-1)</f>
        <v>T001</v>
      </c>
      <c r="C5" s="703" t="str">
        <f ca="1">MID(P5,FIND(".-",P5)+3,(LEN(P5)-FIND(".-",P5)-2))</f>
        <v>Entradas de visitantes procedentes del extranjero con destino en la C.A. de Euskadi, por mes según año. Evolución anual 2013 - 2017. (V. Absolutos y % Variación)</v>
      </c>
      <c r="D5" s="43">
        <v>10</v>
      </c>
      <c r="I5" t="s">
        <v>160</v>
      </c>
      <c r="J5" t="s">
        <v>36</v>
      </c>
      <c r="K5"/>
      <c r="L5" t="str">
        <f t="shared" ref="L5:L22" si="0">IF(LEN(K5)=0,CONCATENATE(I5,"-",J5),CONCATENATE(I5,"-",J5,"-",K5))</f>
        <v>Visi-Mes</v>
      </c>
      <c r="M5">
        <v>1</v>
      </c>
      <c r="N5">
        <v>19</v>
      </c>
      <c r="O5">
        <f t="shared" ref="O5:O23" si="1">IF(M5=1,1,O4+N5)</f>
        <v>1</v>
      </c>
      <c r="P5" t="str">
        <f t="shared" ref="P5:P22" ca="1" si="2">INDIRECT("'" &amp; L5 &amp; "'!A" &amp;  O5)</f>
        <v>T001.- Entradas de visitantes procedentes del extranjero con destino en la C.A. de Euskadi, por mes según año. Evolución anual 2013 - 2017. (V. Absolutos y % Variación)</v>
      </c>
    </row>
    <row r="6" spans="1:16" s="40" customFormat="1" ht="22.8" x14ac:dyDescent="0.25">
      <c r="B6" s="51" t="str">
        <f t="shared" ref="B6:B69" ca="1" si="3">MID(P6,1,FIND(".-",P6)-1)</f>
        <v>T001V</v>
      </c>
      <c r="C6" s="703" t="str">
        <f t="shared" ref="C6:C69" ca="1" si="4">MID(P6,FIND(".-",P6)+3,(LEN(P6)-FIND(".-",P6)-2))</f>
        <v>Entradas de visitantes procedentes del extranjero con destino en la C.A. de Euskadi, por mes según año. Evolución anual 2013 - 2017. (% Vertical)</v>
      </c>
      <c r="D6" s="43"/>
      <c r="I6" t="s">
        <v>160</v>
      </c>
      <c r="J6" t="s">
        <v>36</v>
      </c>
      <c r="K6"/>
      <c r="L6" t="str">
        <f t="shared" si="0"/>
        <v>Visi-Mes</v>
      </c>
      <c r="M6"/>
      <c r="N6">
        <f t="shared" ref="N6:N22" si="5">N5</f>
        <v>19</v>
      </c>
      <c r="O6">
        <f t="shared" si="1"/>
        <v>20</v>
      </c>
      <c r="P6" t="str">
        <f t="shared" ca="1" si="2"/>
        <v>T001V.- Entradas de visitantes procedentes del extranjero con destino en la C.A. de Euskadi, por mes según año. Evolución anual 2013 - 2017. (% Vertical)</v>
      </c>
    </row>
    <row r="7" spans="1:16" ht="34.200000000000003" x14ac:dyDescent="0.25">
      <c r="B7" s="51" t="str">
        <f t="shared" ca="1" si="3"/>
        <v>T002</v>
      </c>
      <c r="C7" s="703" t="str">
        <f t="shared" ca="1" si="4"/>
        <v>Entradas de visitantes procedentes del extranjero con destino en la C.A. de Euskadi, por tipo de viajero según año. Evolución anual 2013 - 2017. (V. Absolutos y % Variación)</v>
      </c>
      <c r="I7" t="s">
        <v>160</v>
      </c>
      <c r="J7" t="s">
        <v>161</v>
      </c>
      <c r="L7" t="str">
        <f t="shared" si="0"/>
        <v>Visi-TipoViaj y Vía</v>
      </c>
      <c r="M7">
        <v>1</v>
      </c>
      <c r="N7">
        <v>9</v>
      </c>
      <c r="O7">
        <f t="shared" si="1"/>
        <v>1</v>
      </c>
      <c r="P7" t="str">
        <f t="shared" ca="1" si="2"/>
        <v>T002.- Entradas de visitantes procedentes del extranjero con destino en la C.A. de Euskadi, por tipo de viajero según año. Evolución anual 2013 - 2017. (V. Absolutos y % Variación)</v>
      </c>
    </row>
    <row r="8" spans="1:16" ht="34.200000000000003" x14ac:dyDescent="0.25">
      <c r="B8" s="51" t="str">
        <f t="shared" ca="1" si="3"/>
        <v>T002V</v>
      </c>
      <c r="C8" s="703" t="str">
        <f t="shared" ca="1" si="4"/>
        <v>Entradas de visitantes procedentes del extranjero con destino en la C.A. de Euskadi, por tipo de viajero según año. Evolución anual 2013 - 2017. (% Vertical)</v>
      </c>
      <c r="I8" t="s">
        <v>160</v>
      </c>
      <c r="J8" t="s">
        <v>161</v>
      </c>
      <c r="L8" t="str">
        <f t="shared" si="0"/>
        <v>Visi-TipoViaj y Vía</v>
      </c>
      <c r="N8">
        <f t="shared" si="5"/>
        <v>9</v>
      </c>
      <c r="O8">
        <f t="shared" si="1"/>
        <v>10</v>
      </c>
      <c r="P8" t="str">
        <f t="shared" ca="1" si="2"/>
        <v>T002V.- Entradas de visitantes procedentes del extranjero con destino en la C.A. de Euskadi, por tipo de viajero según año. Evolución anual 2013 - 2017. (% Vertical)</v>
      </c>
    </row>
    <row r="9" spans="1:16" ht="34.200000000000003" x14ac:dyDescent="0.25">
      <c r="B9" s="51" t="str">
        <f t="shared" ca="1" si="3"/>
        <v>T003</v>
      </c>
      <c r="C9" s="703" t="str">
        <f t="shared" ca="1" si="4"/>
        <v>Entradas de visitantes procedentes del extranjero con destino en la C.A. de Euskadi, por vía de acceso según año. Evolución anual 2013 - 2017. (V. Absolutos y % Variación)</v>
      </c>
      <c r="I9" t="s">
        <v>160</v>
      </c>
      <c r="J9" t="s">
        <v>161</v>
      </c>
      <c r="L9" t="str">
        <f t="shared" si="0"/>
        <v>Visi-TipoViaj y Vía</v>
      </c>
      <c r="N9">
        <f>N8+8</f>
        <v>17</v>
      </c>
      <c r="O9">
        <f t="shared" si="1"/>
        <v>27</v>
      </c>
      <c r="P9" t="str">
        <f t="shared" ca="1" si="2"/>
        <v>T003.- Entradas de visitantes procedentes del extranjero con destino en la C.A. de Euskadi, por vía de acceso según año. Evolución anual 2013 - 2017. (V. Absolutos y % Variación)</v>
      </c>
    </row>
    <row r="10" spans="1:16" ht="34.200000000000003" x14ac:dyDescent="0.25">
      <c r="B10" s="51" t="str">
        <f t="shared" ca="1" si="3"/>
        <v>T003V</v>
      </c>
      <c r="C10" s="703" t="str">
        <f t="shared" ca="1" si="4"/>
        <v>Entradas de visitantes procedentes del extranjero con destino en la C.A. de Euskadi, por vía de acceso según año. Evolución anual 2013 - 2017. (% Vertical)</v>
      </c>
      <c r="I10" t="s">
        <v>160</v>
      </c>
      <c r="J10" t="s">
        <v>161</v>
      </c>
      <c r="L10" t="str">
        <f t="shared" si="0"/>
        <v>Visi-TipoViaj y Vía</v>
      </c>
      <c r="N10">
        <f>N9-7</f>
        <v>10</v>
      </c>
      <c r="O10">
        <f t="shared" si="1"/>
        <v>37</v>
      </c>
      <c r="P10" t="str">
        <f t="shared" ca="1" si="2"/>
        <v>T003V.- Entradas de visitantes procedentes del extranjero con destino en la C.A. de Euskadi, por vía de acceso según año. Evolución anual 2013 - 2017. (% Vertical)</v>
      </c>
    </row>
    <row r="11" spans="1:16" ht="34.200000000000003" x14ac:dyDescent="0.25">
      <c r="B11" s="51" t="str">
        <f t="shared" ca="1" si="3"/>
        <v>T004</v>
      </c>
      <c r="C11" s="703" t="str">
        <f t="shared" ca="1" si="4"/>
        <v>Entradas de visitantes procedentes del extranjero con destino en la C.A. de Euskadi, por país de residencia según año. Evolución anual 2013 - 2017. (V. Absolutos y % Variación)</v>
      </c>
      <c r="I11" t="s">
        <v>160</v>
      </c>
      <c r="J11" t="s">
        <v>38</v>
      </c>
      <c r="L11" t="str">
        <f t="shared" si="0"/>
        <v>Visi-Resi</v>
      </c>
      <c r="M11">
        <v>1</v>
      </c>
      <c r="N11">
        <v>18</v>
      </c>
      <c r="O11">
        <f t="shared" si="1"/>
        <v>1</v>
      </c>
      <c r="P11" t="str">
        <f t="shared" ca="1" si="2"/>
        <v>T004.- Entradas de visitantes procedentes del extranjero con destino en la C.A. de Euskadi, por país de residencia según año. Evolución anual 2013 - 2017. (V. Absolutos y % Variación)</v>
      </c>
    </row>
    <row r="12" spans="1:16" ht="34.200000000000003" x14ac:dyDescent="0.25">
      <c r="B12" s="51" t="str">
        <f t="shared" ca="1" si="3"/>
        <v>T004V</v>
      </c>
      <c r="C12" s="703" t="str">
        <f t="shared" ca="1" si="4"/>
        <v>Entradas de visitantes procedentes del extranjero con destino en la C.A. de Euskadi, por país de residencia según año. Evolución anual 2013 - 2017. (% Vertical)</v>
      </c>
      <c r="I12" t="s">
        <v>160</v>
      </c>
      <c r="J12" t="s">
        <v>38</v>
      </c>
      <c r="L12" t="str">
        <f t="shared" si="0"/>
        <v>Visi-Resi</v>
      </c>
      <c r="N12">
        <f t="shared" si="5"/>
        <v>18</v>
      </c>
      <c r="O12">
        <f t="shared" si="1"/>
        <v>19</v>
      </c>
      <c r="P12" t="str">
        <f t="shared" ca="1" si="2"/>
        <v>T004V.- Entradas de visitantes procedentes del extranjero con destino en la C.A. de Euskadi, por país de residencia según año. Evolución anual 2013 - 2017. (% Vertical)</v>
      </c>
    </row>
    <row r="13" spans="1:16" x14ac:dyDescent="0.25">
      <c r="B13" s="51" t="e">
        <f t="shared" ca="1" si="3"/>
        <v>#REF!</v>
      </c>
      <c r="C13" s="703" t="e">
        <f ca="1">MID(P13,FIND(".-",P13)+3,(LEN(P13)-FIND(".-",P13)-2))</f>
        <v>#REF!</v>
      </c>
      <c r="I13" t="s">
        <v>160</v>
      </c>
      <c r="J13" t="s">
        <v>23</v>
      </c>
      <c r="L13" t="str">
        <f t="shared" si="0"/>
        <v>Visi-Motivo</v>
      </c>
      <c r="M13">
        <v>1</v>
      </c>
      <c r="N13">
        <v>13</v>
      </c>
      <c r="O13">
        <f t="shared" si="1"/>
        <v>1</v>
      </c>
      <c r="P13" t="e">
        <f t="shared" ca="1" si="2"/>
        <v>#REF!</v>
      </c>
    </row>
    <row r="14" spans="1:16" x14ac:dyDescent="0.25">
      <c r="B14" s="51" t="e">
        <f t="shared" ca="1" si="3"/>
        <v>#REF!</v>
      </c>
      <c r="C14" s="703" t="e">
        <f t="shared" ca="1" si="4"/>
        <v>#REF!</v>
      </c>
      <c r="I14" t="s">
        <v>160</v>
      </c>
      <c r="J14" t="s">
        <v>23</v>
      </c>
      <c r="L14" t="str">
        <f t="shared" si="0"/>
        <v>Visi-Motivo</v>
      </c>
      <c r="N14">
        <f t="shared" si="5"/>
        <v>13</v>
      </c>
      <c r="O14">
        <f t="shared" si="1"/>
        <v>14</v>
      </c>
      <c r="P14" t="e">
        <f t="shared" ca="1" si="2"/>
        <v>#REF!</v>
      </c>
    </row>
    <row r="15" spans="1:16" x14ac:dyDescent="0.25">
      <c r="B15" s="51" t="e">
        <f t="shared" ca="1" si="3"/>
        <v>#REF!</v>
      </c>
      <c r="C15" s="703" t="e">
        <f t="shared" ca="1" si="4"/>
        <v>#REF!</v>
      </c>
      <c r="I15" t="s">
        <v>160</v>
      </c>
      <c r="J15" t="s">
        <v>162</v>
      </c>
      <c r="L15" t="str">
        <f t="shared" si="0"/>
        <v>Visi-Prov</v>
      </c>
      <c r="M15">
        <v>1</v>
      </c>
      <c r="N15">
        <v>11</v>
      </c>
      <c r="O15">
        <f t="shared" si="1"/>
        <v>1</v>
      </c>
      <c r="P15" t="e">
        <f t="shared" ca="1" si="2"/>
        <v>#REF!</v>
      </c>
    </row>
    <row r="16" spans="1:16" x14ac:dyDescent="0.25">
      <c r="B16" s="51" t="e">
        <f t="shared" ca="1" si="3"/>
        <v>#REF!</v>
      </c>
      <c r="C16" s="703" t="e">
        <f t="shared" ca="1" si="4"/>
        <v>#REF!</v>
      </c>
      <c r="I16" t="s">
        <v>160</v>
      </c>
      <c r="J16" t="s">
        <v>162</v>
      </c>
      <c r="L16" t="str">
        <f t="shared" si="0"/>
        <v>Visi-Prov</v>
      </c>
      <c r="N16">
        <f t="shared" si="5"/>
        <v>11</v>
      </c>
      <c r="O16">
        <f t="shared" si="1"/>
        <v>12</v>
      </c>
      <c r="P16" t="e">
        <f t="shared" ca="1" si="2"/>
        <v>#REF!</v>
      </c>
    </row>
    <row r="17" spans="2:16" x14ac:dyDescent="0.25">
      <c r="B17" s="51" t="e">
        <f t="shared" ca="1" si="3"/>
        <v>#REF!</v>
      </c>
      <c r="C17" s="703" t="e">
        <f t="shared" ca="1" si="4"/>
        <v>#REF!</v>
      </c>
      <c r="I17" t="s">
        <v>160</v>
      </c>
      <c r="J17" t="s">
        <v>163</v>
      </c>
      <c r="L17" t="str">
        <f t="shared" si="0"/>
        <v>Visi-Destino</v>
      </c>
      <c r="M17">
        <v>1</v>
      </c>
      <c r="N17">
        <v>15</v>
      </c>
      <c r="O17">
        <f t="shared" si="1"/>
        <v>1</v>
      </c>
      <c r="P17" t="e">
        <f t="shared" ca="1" si="2"/>
        <v>#REF!</v>
      </c>
    </row>
    <row r="18" spans="2:16" x14ac:dyDescent="0.25">
      <c r="B18" s="51" t="e">
        <f t="shared" ca="1" si="3"/>
        <v>#REF!</v>
      </c>
      <c r="C18" s="703" t="e">
        <f t="shared" ca="1" si="4"/>
        <v>#REF!</v>
      </c>
      <c r="I18" t="s">
        <v>160</v>
      </c>
      <c r="J18" t="s">
        <v>163</v>
      </c>
      <c r="L18" t="str">
        <f t="shared" si="0"/>
        <v>Visi-Destino</v>
      </c>
      <c r="N18">
        <f t="shared" si="5"/>
        <v>15</v>
      </c>
      <c r="O18">
        <f t="shared" si="1"/>
        <v>16</v>
      </c>
      <c r="P18" t="e">
        <f t="shared" ca="1" si="2"/>
        <v>#REF!</v>
      </c>
    </row>
    <row r="19" spans="2:16" ht="22.8" x14ac:dyDescent="0.25">
      <c r="B19" s="51" t="str">
        <f t="shared" ca="1" si="3"/>
        <v>T008</v>
      </c>
      <c r="C19" s="703" t="str">
        <f t="shared" ca="1" si="4"/>
        <v>Entradas de visitantes procedentes del extranjero con destino en la C.A. de Euskadi, por vía de acceso según mes. 2017. (V. Absolutos)</v>
      </c>
      <c r="I19" t="s">
        <v>160</v>
      </c>
      <c r="J19" t="s">
        <v>164</v>
      </c>
      <c r="K19" t="s">
        <v>36</v>
      </c>
      <c r="L19" t="str">
        <f t="shared" si="0"/>
        <v>Visi-Vía-Mes</v>
      </c>
      <c r="M19">
        <v>1</v>
      </c>
      <c r="N19">
        <v>8</v>
      </c>
      <c r="O19">
        <f t="shared" si="1"/>
        <v>1</v>
      </c>
      <c r="P19" t="str">
        <f t="shared" ca="1" si="2"/>
        <v>T008.- Entradas de visitantes procedentes del extranjero con destino en la C.A. de Euskadi, por vía de acceso según mes. 2017. (V. Absolutos)</v>
      </c>
    </row>
    <row r="20" spans="2:16" ht="22.8" x14ac:dyDescent="0.25">
      <c r="B20" s="51" t="str">
        <f t="shared" ca="1" si="3"/>
        <v>T008H</v>
      </c>
      <c r="C20" s="703" t="str">
        <f t="shared" ca="1" si="4"/>
        <v>Entradas de visitantes procedentes del extranjero con destino en la C.A. de Euskadi, por vía de acceso según mes. 2017. (% Horizontal)</v>
      </c>
      <c r="I20" t="s">
        <v>160</v>
      </c>
      <c r="J20" t="s">
        <v>164</v>
      </c>
      <c r="K20" t="s">
        <v>36</v>
      </c>
      <c r="L20" t="str">
        <f t="shared" si="0"/>
        <v>Visi-Vía-Mes</v>
      </c>
      <c r="N20">
        <f t="shared" si="5"/>
        <v>8</v>
      </c>
      <c r="O20">
        <f t="shared" si="1"/>
        <v>9</v>
      </c>
      <c r="P20" t="str">
        <f t="shared" ca="1" si="2"/>
        <v>T008H.- Entradas de visitantes procedentes del extranjero con destino en la C.A. de Euskadi, por vía de acceso según mes. 2017. (% Horizontal)</v>
      </c>
    </row>
    <row r="21" spans="2:16" ht="22.8" x14ac:dyDescent="0.25">
      <c r="B21" s="51" t="str">
        <f t="shared" ca="1" si="3"/>
        <v>T008V</v>
      </c>
      <c r="C21" s="703" t="str">
        <f t="shared" ca="1" si="4"/>
        <v>Entradas de visitantes procedentes del extranjero con destino en la C.A. de Euskadi, por vía de acceso según mes. 2017. (% Vertical)</v>
      </c>
      <c r="I21" t="s">
        <v>160</v>
      </c>
      <c r="J21" t="s">
        <v>164</v>
      </c>
      <c r="K21" t="s">
        <v>36</v>
      </c>
      <c r="L21" t="str">
        <f t="shared" si="0"/>
        <v>Visi-Vía-Mes</v>
      </c>
      <c r="N21">
        <f t="shared" si="5"/>
        <v>8</v>
      </c>
      <c r="O21">
        <f t="shared" si="1"/>
        <v>17</v>
      </c>
      <c r="P21" t="str">
        <f t="shared" ca="1" si="2"/>
        <v>T008V.- Entradas de visitantes procedentes del extranjero con destino en la C.A. de Euskadi, por vía de acceso según mes. 2017. (% Vertical)</v>
      </c>
    </row>
    <row r="22" spans="2:16" ht="34.200000000000003" x14ac:dyDescent="0.25">
      <c r="B22" s="51" t="str">
        <f t="shared" ca="1" si="3"/>
        <v>V008</v>
      </c>
      <c r="C22" s="703" t="str">
        <f t="shared" ca="1" si="4"/>
        <v>Variación interanual de las entradas de visitantes procedentes del extranjero con destino en la C.A. de Euskadi, por vía de acceso según mes. 2017. (% Variación)</v>
      </c>
      <c r="I22" t="s">
        <v>160</v>
      </c>
      <c r="J22" t="s">
        <v>164</v>
      </c>
      <c r="K22" t="s">
        <v>36</v>
      </c>
      <c r="L22" t="str">
        <f t="shared" si="0"/>
        <v>Visi-Vía-Mes</v>
      </c>
      <c r="N22">
        <f t="shared" si="5"/>
        <v>8</v>
      </c>
      <c r="O22">
        <f t="shared" si="1"/>
        <v>25</v>
      </c>
      <c r="P22" t="str">
        <f t="shared" ca="1" si="2"/>
        <v>V008.- Variación interanual de las entradas de visitantes procedentes del extranjero con destino en la C.A. de Euskadi, por vía de acceso según mes. 2017. (% Variación)</v>
      </c>
    </row>
    <row r="23" spans="2:16" ht="22.8" x14ac:dyDescent="0.25">
      <c r="B23" s="51" t="str">
        <f t="shared" ca="1" si="3"/>
        <v>T009</v>
      </c>
      <c r="C23" s="703" t="str">
        <f t="shared" ca="1" si="4"/>
        <v>Entradas de visitantes procedentes del extranjero con destino en la C.A. de Euskadi, por país de residencia según mes. 2017. (V. Absolutos)</v>
      </c>
      <c r="I23" t="s">
        <v>160</v>
      </c>
      <c r="J23" t="s">
        <v>38</v>
      </c>
      <c r="K23" t="s">
        <v>36</v>
      </c>
      <c r="L23" t="str">
        <f>IF(LEN(K23)=0,CONCATENATE(I23,"-",J23),CONCATENATE(I23,"-",J23,"-",K23))</f>
        <v>Visi-Resi-Mes</v>
      </c>
      <c r="M23">
        <v>1</v>
      </c>
      <c r="N23">
        <v>16</v>
      </c>
      <c r="O23">
        <f t="shared" si="1"/>
        <v>1</v>
      </c>
      <c r="P23" t="str">
        <f ca="1">INDIRECT("'" &amp; L23 &amp; "'!A" &amp;  O23)</f>
        <v>T009.- Entradas de visitantes procedentes del extranjero con destino en la C.A. de Euskadi, por país de residencia según mes. 2017. (V. Absolutos)</v>
      </c>
    </row>
    <row r="24" spans="2:16" x14ac:dyDescent="0.25">
      <c r="B24" s="51" t="e">
        <f t="shared" ca="1" si="3"/>
        <v>#VALUE!</v>
      </c>
      <c r="C24" s="703" t="e">
        <f t="shared" ca="1" si="4"/>
        <v>#VALUE!</v>
      </c>
      <c r="I24" t="s">
        <v>160</v>
      </c>
      <c r="J24" t="s">
        <v>38</v>
      </c>
      <c r="K24" t="s">
        <v>36</v>
      </c>
      <c r="L24" t="str">
        <f t="shared" ref="L24:L26" si="6">IF(LEN(K24)=0,CONCATENATE(I24,"-",J24),CONCATENATE(I24,"-",J24,"-",K24))</f>
        <v>Visi-Resi-Mes</v>
      </c>
      <c r="N24">
        <f>N23</f>
        <v>16</v>
      </c>
      <c r="O24">
        <f>IF(M24=1,1,O23+N24)</f>
        <v>17</v>
      </c>
      <c r="P24">
        <f t="shared" ref="P24:P26" ca="1" si="7">INDIRECT("'" &amp; L24 &amp; "'!A" &amp;  O24)</f>
        <v>0</v>
      </c>
    </row>
    <row r="25" spans="2:16" x14ac:dyDescent="0.25">
      <c r="B25" s="51" t="e">
        <f t="shared" ca="1" si="3"/>
        <v>#VALUE!</v>
      </c>
      <c r="C25" s="703" t="e">
        <f t="shared" ca="1" si="4"/>
        <v>#VALUE!</v>
      </c>
      <c r="I25" t="s">
        <v>160</v>
      </c>
      <c r="J25" t="s">
        <v>38</v>
      </c>
      <c r="K25" t="s">
        <v>36</v>
      </c>
      <c r="L25" t="str">
        <f t="shared" si="6"/>
        <v>Visi-Resi-Mes</v>
      </c>
      <c r="N25">
        <f>N24</f>
        <v>16</v>
      </c>
      <c r="O25">
        <f t="shared" ref="O25:O26" si="8">IF(M25=1,1,O24+N25)</f>
        <v>33</v>
      </c>
      <c r="P25" t="str">
        <f t="shared" ca="1" si="7"/>
        <v>TOTAL</v>
      </c>
    </row>
    <row r="26" spans="2:16" x14ac:dyDescent="0.25">
      <c r="B26" s="51" t="e">
        <f t="shared" ca="1" si="3"/>
        <v>#VALUE!</v>
      </c>
      <c r="C26" s="703" t="e">
        <f t="shared" ca="1" si="4"/>
        <v>#VALUE!</v>
      </c>
      <c r="I26" t="s">
        <v>160</v>
      </c>
      <c r="J26" t="s">
        <v>38</v>
      </c>
      <c r="K26" t="s">
        <v>36</v>
      </c>
      <c r="L26" t="str">
        <f t="shared" si="6"/>
        <v>Visi-Resi-Mes</v>
      </c>
      <c r="N26">
        <f>N25</f>
        <v>16</v>
      </c>
      <c r="O26">
        <f t="shared" si="8"/>
        <v>49</v>
      </c>
      <c r="P26" t="str">
        <f t="shared" ca="1" si="7"/>
        <v>TOTAL</v>
      </c>
    </row>
    <row r="27" spans="2:16" x14ac:dyDescent="0.25">
      <c r="B27" s="51" t="e">
        <f t="shared" ca="1" si="3"/>
        <v>#REF!</v>
      </c>
      <c r="C27" s="703" t="e">
        <f t="shared" ca="1" si="4"/>
        <v>#REF!</v>
      </c>
      <c r="I27" t="s">
        <v>160</v>
      </c>
      <c r="J27" t="s">
        <v>23</v>
      </c>
      <c r="K27" t="s">
        <v>36</v>
      </c>
      <c r="L27" t="str">
        <f t="shared" ref="L27:L54" si="9">IF(LEN(K27)=0,CONCATENATE(I27,"-",J27),CONCATENATE(I27,"-",J27,"-",K27))</f>
        <v>Visi-Motivo-Mes</v>
      </c>
      <c r="M27">
        <v>1</v>
      </c>
      <c r="N27">
        <v>9</v>
      </c>
      <c r="O27">
        <f t="shared" ref="O27:O54" si="10">IF(M27=1,1,O26+N27)</f>
        <v>1</v>
      </c>
      <c r="P27" t="e">
        <f t="shared" ref="P27:P54" ca="1" si="11">INDIRECT("'" &amp; L27 &amp; "'!A" &amp;  O27)</f>
        <v>#REF!</v>
      </c>
    </row>
    <row r="28" spans="2:16" x14ac:dyDescent="0.25">
      <c r="B28" s="51" t="e">
        <f t="shared" ca="1" si="3"/>
        <v>#REF!</v>
      </c>
      <c r="C28" s="703" t="e">
        <f t="shared" ca="1" si="4"/>
        <v>#REF!</v>
      </c>
      <c r="I28" t="s">
        <v>160</v>
      </c>
      <c r="J28" t="s">
        <v>23</v>
      </c>
      <c r="K28" t="s">
        <v>36</v>
      </c>
      <c r="L28" t="str">
        <f t="shared" si="9"/>
        <v>Visi-Motivo-Mes</v>
      </c>
      <c r="N28">
        <f t="shared" ref="N28:N54" si="12">N27</f>
        <v>9</v>
      </c>
      <c r="O28">
        <f t="shared" si="10"/>
        <v>10</v>
      </c>
      <c r="P28" t="e">
        <f t="shared" ca="1" si="11"/>
        <v>#REF!</v>
      </c>
    </row>
    <row r="29" spans="2:16" x14ac:dyDescent="0.25">
      <c r="B29" s="51" t="e">
        <f t="shared" ca="1" si="3"/>
        <v>#REF!</v>
      </c>
      <c r="C29" s="703" t="e">
        <f t="shared" ca="1" si="4"/>
        <v>#REF!</v>
      </c>
      <c r="I29" t="s">
        <v>160</v>
      </c>
      <c r="J29" t="s">
        <v>23</v>
      </c>
      <c r="K29" t="s">
        <v>36</v>
      </c>
      <c r="L29" t="str">
        <f t="shared" si="9"/>
        <v>Visi-Motivo-Mes</v>
      </c>
      <c r="N29">
        <f t="shared" si="12"/>
        <v>9</v>
      </c>
      <c r="O29">
        <f t="shared" si="10"/>
        <v>19</v>
      </c>
      <c r="P29" t="e">
        <f t="shared" ca="1" si="11"/>
        <v>#REF!</v>
      </c>
    </row>
    <row r="30" spans="2:16" x14ac:dyDescent="0.25">
      <c r="B30" s="51" t="e">
        <f t="shared" ca="1" si="3"/>
        <v>#REF!</v>
      </c>
      <c r="C30" s="703" t="e">
        <f t="shared" ca="1" si="4"/>
        <v>#REF!</v>
      </c>
      <c r="I30" t="s">
        <v>160</v>
      </c>
      <c r="J30" t="s">
        <v>23</v>
      </c>
      <c r="K30" t="s">
        <v>36</v>
      </c>
      <c r="L30" t="str">
        <f t="shared" si="9"/>
        <v>Visi-Motivo-Mes</v>
      </c>
      <c r="N30">
        <f t="shared" si="12"/>
        <v>9</v>
      </c>
      <c r="O30">
        <f t="shared" si="10"/>
        <v>28</v>
      </c>
      <c r="P30" t="e">
        <f t="shared" ca="1" si="11"/>
        <v>#REF!</v>
      </c>
    </row>
    <row r="31" spans="2:16" x14ac:dyDescent="0.25">
      <c r="B31" s="51" t="e">
        <f t="shared" ca="1" si="3"/>
        <v>#REF!</v>
      </c>
      <c r="C31" s="703" t="e">
        <f t="shared" ca="1" si="4"/>
        <v>#REF!</v>
      </c>
      <c r="I31" t="s">
        <v>160</v>
      </c>
      <c r="J31" t="s">
        <v>162</v>
      </c>
      <c r="K31" t="s">
        <v>36</v>
      </c>
      <c r="L31" t="str">
        <f t="shared" si="9"/>
        <v>Visi-Prov-Mes</v>
      </c>
      <c r="M31">
        <v>1</v>
      </c>
      <c r="N31">
        <v>9</v>
      </c>
      <c r="O31">
        <f t="shared" si="10"/>
        <v>1</v>
      </c>
      <c r="P31" t="e">
        <f t="shared" ca="1" si="11"/>
        <v>#REF!</v>
      </c>
    </row>
    <row r="32" spans="2:16" x14ac:dyDescent="0.25">
      <c r="B32" s="51" t="e">
        <f t="shared" ca="1" si="3"/>
        <v>#REF!</v>
      </c>
      <c r="C32" s="703" t="e">
        <f t="shared" ca="1" si="4"/>
        <v>#REF!</v>
      </c>
      <c r="I32" t="s">
        <v>160</v>
      </c>
      <c r="J32" t="s">
        <v>162</v>
      </c>
      <c r="K32" t="s">
        <v>36</v>
      </c>
      <c r="L32" t="str">
        <f t="shared" si="9"/>
        <v>Visi-Prov-Mes</v>
      </c>
      <c r="N32">
        <f t="shared" si="12"/>
        <v>9</v>
      </c>
      <c r="O32">
        <f t="shared" si="10"/>
        <v>10</v>
      </c>
      <c r="P32" t="e">
        <f t="shared" ca="1" si="11"/>
        <v>#REF!</v>
      </c>
    </row>
    <row r="33" spans="2:16" x14ac:dyDescent="0.25">
      <c r="B33" s="51" t="e">
        <f t="shared" ca="1" si="3"/>
        <v>#REF!</v>
      </c>
      <c r="C33" s="703" t="e">
        <f t="shared" ca="1" si="4"/>
        <v>#REF!</v>
      </c>
      <c r="I33" t="s">
        <v>160</v>
      </c>
      <c r="J33" t="s">
        <v>162</v>
      </c>
      <c r="K33" t="s">
        <v>36</v>
      </c>
      <c r="L33" t="str">
        <f t="shared" si="9"/>
        <v>Visi-Prov-Mes</v>
      </c>
      <c r="N33">
        <f t="shared" si="12"/>
        <v>9</v>
      </c>
      <c r="O33">
        <f t="shared" si="10"/>
        <v>19</v>
      </c>
      <c r="P33" t="e">
        <f t="shared" ca="1" si="11"/>
        <v>#REF!</v>
      </c>
    </row>
    <row r="34" spans="2:16" x14ac:dyDescent="0.25">
      <c r="B34" s="51" t="e">
        <f t="shared" ca="1" si="3"/>
        <v>#REF!</v>
      </c>
      <c r="C34" s="703" t="e">
        <f t="shared" ca="1" si="4"/>
        <v>#REF!</v>
      </c>
      <c r="I34" t="s">
        <v>160</v>
      </c>
      <c r="J34" t="s">
        <v>162</v>
      </c>
      <c r="K34" t="s">
        <v>36</v>
      </c>
      <c r="L34" t="str">
        <f t="shared" si="9"/>
        <v>Visi-Prov-Mes</v>
      </c>
      <c r="N34">
        <f t="shared" si="12"/>
        <v>9</v>
      </c>
      <c r="O34">
        <f t="shared" si="10"/>
        <v>28</v>
      </c>
      <c r="P34" t="e">
        <f t="shared" ca="1" si="11"/>
        <v>#REF!</v>
      </c>
    </row>
    <row r="35" spans="2:16" x14ac:dyDescent="0.25">
      <c r="B35" s="51" t="e">
        <f t="shared" ca="1" si="3"/>
        <v>#REF!</v>
      </c>
      <c r="C35" s="703" t="e">
        <f t="shared" ca="1" si="4"/>
        <v>#REF!</v>
      </c>
      <c r="I35" t="s">
        <v>160</v>
      </c>
      <c r="J35" t="s">
        <v>163</v>
      </c>
      <c r="K35" t="s">
        <v>36</v>
      </c>
      <c r="L35" t="str">
        <f t="shared" si="9"/>
        <v>Visi-Destino-Mes</v>
      </c>
      <c r="M35">
        <v>1</v>
      </c>
      <c r="N35">
        <v>13</v>
      </c>
      <c r="O35">
        <f t="shared" si="10"/>
        <v>1</v>
      </c>
      <c r="P35" t="e">
        <f t="shared" ca="1" si="11"/>
        <v>#REF!</v>
      </c>
    </row>
    <row r="36" spans="2:16" x14ac:dyDescent="0.25">
      <c r="B36" s="51" t="e">
        <f t="shared" ca="1" si="3"/>
        <v>#REF!</v>
      </c>
      <c r="C36" s="703" t="e">
        <f t="shared" ca="1" si="4"/>
        <v>#REF!</v>
      </c>
      <c r="I36" t="s">
        <v>160</v>
      </c>
      <c r="J36" t="s">
        <v>163</v>
      </c>
      <c r="K36" t="s">
        <v>36</v>
      </c>
      <c r="L36" t="str">
        <f t="shared" si="9"/>
        <v>Visi-Destino-Mes</v>
      </c>
      <c r="N36">
        <f t="shared" si="12"/>
        <v>13</v>
      </c>
      <c r="O36">
        <f t="shared" si="10"/>
        <v>14</v>
      </c>
      <c r="P36" t="e">
        <f t="shared" ca="1" si="11"/>
        <v>#REF!</v>
      </c>
    </row>
    <row r="37" spans="2:16" x14ac:dyDescent="0.25">
      <c r="B37" s="51" t="e">
        <f t="shared" ca="1" si="3"/>
        <v>#REF!</v>
      </c>
      <c r="C37" s="703" t="e">
        <f t="shared" ca="1" si="4"/>
        <v>#REF!</v>
      </c>
      <c r="I37" t="s">
        <v>160</v>
      </c>
      <c r="J37" t="s">
        <v>163</v>
      </c>
      <c r="K37" t="s">
        <v>36</v>
      </c>
      <c r="L37" t="str">
        <f t="shared" si="9"/>
        <v>Visi-Destino-Mes</v>
      </c>
      <c r="N37">
        <f t="shared" si="12"/>
        <v>13</v>
      </c>
      <c r="O37">
        <f t="shared" si="10"/>
        <v>27</v>
      </c>
      <c r="P37" t="e">
        <f t="shared" ca="1" si="11"/>
        <v>#REF!</v>
      </c>
    </row>
    <row r="38" spans="2:16" x14ac:dyDescent="0.25">
      <c r="B38" s="51" t="e">
        <f t="shared" ca="1" si="3"/>
        <v>#REF!</v>
      </c>
      <c r="C38" s="703" t="e">
        <f t="shared" ca="1" si="4"/>
        <v>#REF!</v>
      </c>
      <c r="I38" t="s">
        <v>160</v>
      </c>
      <c r="J38" t="s">
        <v>163</v>
      </c>
      <c r="K38" t="s">
        <v>36</v>
      </c>
      <c r="L38" t="str">
        <f t="shared" si="9"/>
        <v>Visi-Destino-Mes</v>
      </c>
      <c r="N38">
        <f t="shared" si="12"/>
        <v>13</v>
      </c>
      <c r="O38">
        <f t="shared" si="10"/>
        <v>40</v>
      </c>
      <c r="P38" t="e">
        <f t="shared" ca="1" si="11"/>
        <v>#REF!</v>
      </c>
    </row>
    <row r="39" spans="2:16" ht="22.8" x14ac:dyDescent="0.25">
      <c r="B39" s="51" t="str">
        <f t="shared" ca="1" si="3"/>
        <v>T013</v>
      </c>
      <c r="C39" s="703" t="str">
        <f t="shared" ca="1" si="4"/>
        <v>Entradas de visitantes procedentes del extranjero con destino en la C.A. de Euskadi, por país de residencia según vía de acceso. 2017. (V. Absolutos)</v>
      </c>
      <c r="I39" t="s">
        <v>160</v>
      </c>
      <c r="J39" t="s">
        <v>38</v>
      </c>
      <c r="K39" t="s">
        <v>164</v>
      </c>
      <c r="L39" t="str">
        <f t="shared" si="9"/>
        <v>Visi-Resi-Vía</v>
      </c>
      <c r="M39">
        <v>1</v>
      </c>
      <c r="N39">
        <v>19</v>
      </c>
      <c r="O39">
        <f t="shared" si="10"/>
        <v>1</v>
      </c>
      <c r="P39" t="str">
        <f t="shared" ca="1" si="11"/>
        <v>T013.- Entradas de visitantes procedentes del extranjero con destino en la C.A. de Euskadi, por país de residencia según vía de acceso. 2017. (V. Absolutos)</v>
      </c>
    </row>
    <row r="40" spans="2:16" ht="22.8" x14ac:dyDescent="0.25">
      <c r="B40" s="51" t="str">
        <f t="shared" ca="1" si="3"/>
        <v>T013H</v>
      </c>
      <c r="C40" s="703" t="str">
        <f t="shared" ca="1" si="4"/>
        <v>Entradas de visitantes procedentes del extranjero con destino en la C.A. de Euskadi, por país de residencia según vía de acceso. 2017. (% Horizontal)</v>
      </c>
      <c r="I40" t="s">
        <v>160</v>
      </c>
      <c r="J40" t="s">
        <v>38</v>
      </c>
      <c r="K40" t="s">
        <v>164</v>
      </c>
      <c r="L40" t="str">
        <f t="shared" si="9"/>
        <v>Visi-Resi-Vía</v>
      </c>
      <c r="N40">
        <f t="shared" si="12"/>
        <v>19</v>
      </c>
      <c r="O40">
        <f t="shared" si="10"/>
        <v>20</v>
      </c>
      <c r="P40" t="str">
        <f t="shared" ca="1" si="11"/>
        <v>T013H.- Entradas de visitantes procedentes del extranjero con destino en la C.A. de Euskadi, por país de residencia según vía de acceso. 2017. (% Horizontal)</v>
      </c>
    </row>
    <row r="41" spans="2:16" ht="22.8" x14ac:dyDescent="0.25">
      <c r="B41" s="51" t="str">
        <f t="shared" ca="1" si="3"/>
        <v>T013V</v>
      </c>
      <c r="C41" s="703" t="str">
        <f t="shared" ca="1" si="4"/>
        <v>Entradas de visitantes procedentes del extranjero con destino en la C.A. de Euskadi, por país de residencia según vía de acceso. 2017. (% Vertical)</v>
      </c>
      <c r="I41" t="s">
        <v>160</v>
      </c>
      <c r="J41" t="s">
        <v>38</v>
      </c>
      <c r="K41" t="s">
        <v>164</v>
      </c>
      <c r="L41" t="str">
        <f t="shared" si="9"/>
        <v>Visi-Resi-Vía</v>
      </c>
      <c r="N41">
        <f t="shared" si="12"/>
        <v>19</v>
      </c>
      <c r="O41">
        <f t="shared" si="10"/>
        <v>39</v>
      </c>
      <c r="P41" t="str">
        <f t="shared" ca="1" si="11"/>
        <v>T013V.- Entradas de visitantes procedentes del extranjero con destino en la C.A. de Euskadi, por país de residencia según vía de acceso. 2017. (% Vertical)</v>
      </c>
    </row>
    <row r="42" spans="2:16" ht="34.200000000000003" x14ac:dyDescent="0.25">
      <c r="B42" s="51" t="str">
        <f t="shared" ca="1" si="3"/>
        <v>V013</v>
      </c>
      <c r="C42" s="703" t="str">
        <f t="shared" ca="1" si="4"/>
        <v>Variación interanual de las entradas de visitantes procedentes del extranjero con destino en la C.A. de Euskadi, por país de residencia según vía de acceso. 2017. (% Variación)</v>
      </c>
      <c r="I42" t="s">
        <v>160</v>
      </c>
      <c r="J42" t="s">
        <v>38</v>
      </c>
      <c r="K42" t="s">
        <v>164</v>
      </c>
      <c r="L42" t="str">
        <f t="shared" si="9"/>
        <v>Visi-Resi-Vía</v>
      </c>
      <c r="N42">
        <f t="shared" si="12"/>
        <v>19</v>
      </c>
      <c r="O42">
        <f t="shared" si="10"/>
        <v>58</v>
      </c>
      <c r="P42" t="str">
        <f t="shared" ca="1" si="11"/>
        <v>V013.- Variación interanual de las entradas de visitantes procedentes del extranjero con destino en la C.A. de Euskadi, por país de residencia según vía de acceso. 2017. (% Variación)</v>
      </c>
    </row>
    <row r="43" spans="2:16" x14ac:dyDescent="0.25">
      <c r="B43" s="51" t="e">
        <f t="shared" ca="1" si="3"/>
        <v>#REF!</v>
      </c>
      <c r="C43" s="703" t="e">
        <f t="shared" ca="1" si="4"/>
        <v>#REF!</v>
      </c>
      <c r="I43" t="s">
        <v>160</v>
      </c>
      <c r="J43" t="s">
        <v>23</v>
      </c>
      <c r="K43" t="s">
        <v>164</v>
      </c>
      <c r="L43" t="str">
        <f t="shared" si="9"/>
        <v>Visi-Motivo-Vía</v>
      </c>
      <c r="M43">
        <v>1</v>
      </c>
      <c r="N43">
        <v>11</v>
      </c>
      <c r="O43">
        <f t="shared" si="10"/>
        <v>1</v>
      </c>
      <c r="P43" t="e">
        <f t="shared" ca="1" si="11"/>
        <v>#REF!</v>
      </c>
    </row>
    <row r="44" spans="2:16" x14ac:dyDescent="0.25">
      <c r="B44" s="51" t="e">
        <f t="shared" ca="1" si="3"/>
        <v>#REF!</v>
      </c>
      <c r="C44" s="703" t="e">
        <f t="shared" ca="1" si="4"/>
        <v>#REF!</v>
      </c>
      <c r="I44" t="s">
        <v>160</v>
      </c>
      <c r="J44" t="s">
        <v>23</v>
      </c>
      <c r="K44" t="s">
        <v>164</v>
      </c>
      <c r="L44" t="str">
        <f t="shared" si="9"/>
        <v>Visi-Motivo-Vía</v>
      </c>
      <c r="N44">
        <f t="shared" si="12"/>
        <v>11</v>
      </c>
      <c r="O44">
        <f t="shared" si="10"/>
        <v>12</v>
      </c>
      <c r="P44" t="e">
        <f t="shared" ca="1" si="11"/>
        <v>#REF!</v>
      </c>
    </row>
    <row r="45" spans="2:16" x14ac:dyDescent="0.25">
      <c r="B45" s="51" t="e">
        <f t="shared" ca="1" si="3"/>
        <v>#REF!</v>
      </c>
      <c r="C45" s="703" t="e">
        <f t="shared" ca="1" si="4"/>
        <v>#REF!</v>
      </c>
      <c r="I45" t="s">
        <v>160</v>
      </c>
      <c r="J45" t="s">
        <v>23</v>
      </c>
      <c r="K45" t="s">
        <v>164</v>
      </c>
      <c r="L45" t="str">
        <f t="shared" si="9"/>
        <v>Visi-Motivo-Vía</v>
      </c>
      <c r="N45">
        <f t="shared" si="12"/>
        <v>11</v>
      </c>
      <c r="O45">
        <f t="shared" si="10"/>
        <v>23</v>
      </c>
      <c r="P45" t="e">
        <f t="shared" ca="1" si="11"/>
        <v>#REF!</v>
      </c>
    </row>
    <row r="46" spans="2:16" x14ac:dyDescent="0.25">
      <c r="B46" s="51" t="e">
        <f t="shared" ca="1" si="3"/>
        <v>#REF!</v>
      </c>
      <c r="C46" s="703" t="e">
        <f t="shared" ca="1" si="4"/>
        <v>#REF!</v>
      </c>
      <c r="I46" t="s">
        <v>160</v>
      </c>
      <c r="J46" t="s">
        <v>23</v>
      </c>
      <c r="K46" t="s">
        <v>164</v>
      </c>
      <c r="L46" t="str">
        <f t="shared" si="9"/>
        <v>Visi-Motivo-Vía</v>
      </c>
      <c r="N46">
        <f t="shared" si="12"/>
        <v>11</v>
      </c>
      <c r="O46">
        <f t="shared" si="10"/>
        <v>34</v>
      </c>
      <c r="P46" t="e">
        <f t="shared" ca="1" si="11"/>
        <v>#REF!</v>
      </c>
    </row>
    <row r="47" spans="2:16" x14ac:dyDescent="0.25">
      <c r="B47" s="51" t="e">
        <f t="shared" ca="1" si="3"/>
        <v>#REF!</v>
      </c>
      <c r="C47" s="703" t="e">
        <f t="shared" ca="1" si="4"/>
        <v>#REF!</v>
      </c>
      <c r="I47" t="s">
        <v>160</v>
      </c>
      <c r="J47" t="s">
        <v>162</v>
      </c>
      <c r="K47" t="s">
        <v>164</v>
      </c>
      <c r="L47" t="str">
        <f t="shared" si="9"/>
        <v>Visi-Prov-Vía</v>
      </c>
      <c r="M47">
        <v>1</v>
      </c>
      <c r="N47">
        <v>10</v>
      </c>
      <c r="O47">
        <f t="shared" si="10"/>
        <v>1</v>
      </c>
      <c r="P47" t="e">
        <f t="shared" ca="1" si="11"/>
        <v>#REF!</v>
      </c>
    </row>
    <row r="48" spans="2:16" x14ac:dyDescent="0.25">
      <c r="B48" s="51" t="e">
        <f t="shared" ca="1" si="3"/>
        <v>#REF!</v>
      </c>
      <c r="C48" s="703" t="e">
        <f t="shared" ca="1" si="4"/>
        <v>#REF!</v>
      </c>
      <c r="I48" t="s">
        <v>160</v>
      </c>
      <c r="J48" t="s">
        <v>162</v>
      </c>
      <c r="K48" t="s">
        <v>164</v>
      </c>
      <c r="L48" t="str">
        <f t="shared" si="9"/>
        <v>Visi-Prov-Vía</v>
      </c>
      <c r="N48">
        <f t="shared" si="12"/>
        <v>10</v>
      </c>
      <c r="O48">
        <f t="shared" si="10"/>
        <v>11</v>
      </c>
      <c r="P48" t="e">
        <f t="shared" ca="1" si="11"/>
        <v>#REF!</v>
      </c>
    </row>
    <row r="49" spans="2:16" x14ac:dyDescent="0.25">
      <c r="B49" s="51" t="e">
        <f t="shared" ca="1" si="3"/>
        <v>#REF!</v>
      </c>
      <c r="C49" s="703" t="e">
        <f t="shared" ca="1" si="4"/>
        <v>#REF!</v>
      </c>
      <c r="I49" t="s">
        <v>160</v>
      </c>
      <c r="J49" t="s">
        <v>162</v>
      </c>
      <c r="K49" t="s">
        <v>164</v>
      </c>
      <c r="L49" t="str">
        <f t="shared" si="9"/>
        <v>Visi-Prov-Vía</v>
      </c>
      <c r="N49">
        <f t="shared" si="12"/>
        <v>10</v>
      </c>
      <c r="O49">
        <f t="shared" si="10"/>
        <v>21</v>
      </c>
      <c r="P49" t="e">
        <f t="shared" ca="1" si="11"/>
        <v>#REF!</v>
      </c>
    </row>
    <row r="50" spans="2:16" x14ac:dyDescent="0.25">
      <c r="B50" s="51" t="e">
        <f t="shared" ca="1" si="3"/>
        <v>#REF!</v>
      </c>
      <c r="C50" s="703" t="e">
        <f t="shared" ca="1" si="4"/>
        <v>#REF!</v>
      </c>
      <c r="I50" t="s">
        <v>160</v>
      </c>
      <c r="J50" t="s">
        <v>162</v>
      </c>
      <c r="K50" t="s">
        <v>164</v>
      </c>
      <c r="L50" t="str">
        <f t="shared" si="9"/>
        <v>Visi-Prov-Vía</v>
      </c>
      <c r="N50">
        <f t="shared" si="12"/>
        <v>10</v>
      </c>
      <c r="O50">
        <f t="shared" si="10"/>
        <v>31</v>
      </c>
      <c r="P50" t="e">
        <f t="shared" ca="1" si="11"/>
        <v>#REF!</v>
      </c>
    </row>
    <row r="51" spans="2:16" x14ac:dyDescent="0.25">
      <c r="B51" s="51" t="e">
        <f t="shared" ca="1" si="3"/>
        <v>#REF!</v>
      </c>
      <c r="C51" s="703" t="e">
        <f t="shared" ca="1" si="4"/>
        <v>#REF!</v>
      </c>
      <c r="I51" t="s">
        <v>160</v>
      </c>
      <c r="J51" t="s">
        <v>163</v>
      </c>
      <c r="K51" t="s">
        <v>164</v>
      </c>
      <c r="L51" t="str">
        <f t="shared" si="9"/>
        <v>Visi-Destino-Vía</v>
      </c>
      <c r="M51">
        <v>1</v>
      </c>
      <c r="N51">
        <v>12</v>
      </c>
      <c r="O51">
        <f t="shared" si="10"/>
        <v>1</v>
      </c>
      <c r="P51" t="e">
        <f t="shared" ca="1" si="11"/>
        <v>#REF!</v>
      </c>
    </row>
    <row r="52" spans="2:16" x14ac:dyDescent="0.25">
      <c r="B52" s="51" t="e">
        <f t="shared" ca="1" si="3"/>
        <v>#REF!</v>
      </c>
      <c r="C52" s="703" t="e">
        <f t="shared" ca="1" si="4"/>
        <v>#REF!</v>
      </c>
      <c r="I52" t="s">
        <v>160</v>
      </c>
      <c r="J52" t="s">
        <v>163</v>
      </c>
      <c r="K52" t="s">
        <v>164</v>
      </c>
      <c r="L52" t="str">
        <f t="shared" si="9"/>
        <v>Visi-Destino-Vía</v>
      </c>
      <c r="N52">
        <f t="shared" si="12"/>
        <v>12</v>
      </c>
      <c r="O52">
        <f t="shared" si="10"/>
        <v>13</v>
      </c>
      <c r="P52" t="e">
        <f t="shared" ca="1" si="11"/>
        <v>#REF!</v>
      </c>
    </row>
    <row r="53" spans="2:16" x14ac:dyDescent="0.25">
      <c r="B53" s="51" t="e">
        <f t="shared" ca="1" si="3"/>
        <v>#REF!</v>
      </c>
      <c r="C53" s="703" t="e">
        <f t="shared" ca="1" si="4"/>
        <v>#REF!</v>
      </c>
      <c r="I53" t="s">
        <v>160</v>
      </c>
      <c r="J53" t="s">
        <v>163</v>
      </c>
      <c r="K53" t="s">
        <v>164</v>
      </c>
      <c r="L53" t="str">
        <f t="shared" si="9"/>
        <v>Visi-Destino-Vía</v>
      </c>
      <c r="N53">
        <f t="shared" si="12"/>
        <v>12</v>
      </c>
      <c r="O53">
        <f t="shared" si="10"/>
        <v>25</v>
      </c>
      <c r="P53" t="e">
        <f t="shared" ca="1" si="11"/>
        <v>#REF!</v>
      </c>
    </row>
    <row r="54" spans="2:16" x14ac:dyDescent="0.25">
      <c r="B54" s="51" t="e">
        <f t="shared" ca="1" si="3"/>
        <v>#REF!</v>
      </c>
      <c r="C54" s="703" t="e">
        <f t="shared" ca="1" si="4"/>
        <v>#REF!</v>
      </c>
      <c r="I54" t="s">
        <v>160</v>
      </c>
      <c r="J54" t="s">
        <v>163</v>
      </c>
      <c r="K54" t="s">
        <v>164</v>
      </c>
      <c r="L54" t="str">
        <f t="shared" si="9"/>
        <v>Visi-Destino-Vía</v>
      </c>
      <c r="N54">
        <f t="shared" si="12"/>
        <v>12</v>
      </c>
      <c r="O54">
        <f t="shared" si="10"/>
        <v>37</v>
      </c>
      <c r="P54" t="e">
        <f t="shared" ca="1" si="11"/>
        <v>#REF!</v>
      </c>
    </row>
    <row r="55" spans="2:16" x14ac:dyDescent="0.25">
      <c r="B55" s="51" t="e">
        <f t="shared" ca="1" si="3"/>
        <v>#REF!</v>
      </c>
      <c r="C55" s="703" t="e">
        <f t="shared" ca="1" si="4"/>
        <v>#REF!</v>
      </c>
      <c r="I55" t="s">
        <v>160</v>
      </c>
      <c r="J55" t="s">
        <v>23</v>
      </c>
      <c r="K55" t="s">
        <v>38</v>
      </c>
      <c r="L55" t="str">
        <f t="shared" ref="L55:L66" si="13">IF(LEN(K55)=0,CONCATENATE(I55,"-",J55),CONCATENATE(I55,"-",J55,"-",K55))</f>
        <v>Visi-Motivo-Resi</v>
      </c>
      <c r="M55">
        <v>1</v>
      </c>
      <c r="N55">
        <v>12</v>
      </c>
      <c r="O55">
        <f t="shared" ref="O55:O66" si="14">IF(M55=1,1,O54+N55)</f>
        <v>1</v>
      </c>
      <c r="P55" t="e">
        <f t="shared" ref="P55:P66" ca="1" si="15">INDIRECT("'" &amp; L55 &amp; "'!A" &amp;  O55)</f>
        <v>#REF!</v>
      </c>
    </row>
    <row r="56" spans="2:16" x14ac:dyDescent="0.25">
      <c r="B56" s="51" t="e">
        <f t="shared" ca="1" si="3"/>
        <v>#REF!</v>
      </c>
      <c r="C56" s="703" t="e">
        <f t="shared" ca="1" si="4"/>
        <v>#REF!</v>
      </c>
      <c r="I56" t="s">
        <v>160</v>
      </c>
      <c r="J56" t="s">
        <v>23</v>
      </c>
      <c r="K56" t="s">
        <v>38</v>
      </c>
      <c r="L56" t="str">
        <f t="shared" si="13"/>
        <v>Visi-Motivo-Resi</v>
      </c>
      <c r="N56">
        <f t="shared" ref="N56:N58" si="16">N55</f>
        <v>12</v>
      </c>
      <c r="O56">
        <f t="shared" si="14"/>
        <v>13</v>
      </c>
      <c r="P56" t="e">
        <f t="shared" ca="1" si="15"/>
        <v>#REF!</v>
      </c>
    </row>
    <row r="57" spans="2:16" x14ac:dyDescent="0.25">
      <c r="B57" s="51" t="e">
        <f t="shared" ca="1" si="3"/>
        <v>#REF!</v>
      </c>
      <c r="C57" s="703" t="e">
        <f t="shared" ca="1" si="4"/>
        <v>#REF!</v>
      </c>
      <c r="I57" t="s">
        <v>160</v>
      </c>
      <c r="J57" t="s">
        <v>23</v>
      </c>
      <c r="K57" t="s">
        <v>38</v>
      </c>
      <c r="L57" t="str">
        <f t="shared" si="13"/>
        <v>Visi-Motivo-Resi</v>
      </c>
      <c r="N57">
        <f t="shared" si="16"/>
        <v>12</v>
      </c>
      <c r="O57">
        <f t="shared" si="14"/>
        <v>25</v>
      </c>
      <c r="P57" t="e">
        <f t="shared" ca="1" si="15"/>
        <v>#REF!</v>
      </c>
    </row>
    <row r="58" spans="2:16" x14ac:dyDescent="0.25">
      <c r="B58" s="51" t="e">
        <f t="shared" ca="1" si="3"/>
        <v>#REF!</v>
      </c>
      <c r="C58" s="703" t="e">
        <f t="shared" ca="1" si="4"/>
        <v>#REF!</v>
      </c>
      <c r="I58" t="s">
        <v>160</v>
      </c>
      <c r="J58" t="s">
        <v>23</v>
      </c>
      <c r="K58" t="s">
        <v>38</v>
      </c>
      <c r="L58" t="str">
        <f t="shared" si="13"/>
        <v>Visi-Motivo-Resi</v>
      </c>
      <c r="N58">
        <f t="shared" si="16"/>
        <v>12</v>
      </c>
      <c r="O58">
        <f t="shared" si="14"/>
        <v>37</v>
      </c>
      <c r="P58" t="e">
        <f t="shared" ca="1" si="15"/>
        <v>#REF!</v>
      </c>
    </row>
    <row r="59" spans="2:16" x14ac:dyDescent="0.25">
      <c r="B59" s="51" t="e">
        <f t="shared" ca="1" si="3"/>
        <v>#REF!</v>
      </c>
      <c r="C59" s="703" t="e">
        <f t="shared" ca="1" si="4"/>
        <v>#REF!</v>
      </c>
      <c r="I59" t="s">
        <v>160</v>
      </c>
      <c r="J59" t="s">
        <v>162</v>
      </c>
      <c r="K59" t="s">
        <v>38</v>
      </c>
      <c r="L59" t="str">
        <f t="shared" si="13"/>
        <v>Visi-Prov-Resi</v>
      </c>
      <c r="M59">
        <v>1</v>
      </c>
      <c r="N59">
        <v>11</v>
      </c>
      <c r="O59">
        <f t="shared" si="14"/>
        <v>1</v>
      </c>
      <c r="P59" t="e">
        <f t="shared" ca="1" si="15"/>
        <v>#REF!</v>
      </c>
    </row>
    <row r="60" spans="2:16" x14ac:dyDescent="0.25">
      <c r="B60" s="51" t="e">
        <f t="shared" ca="1" si="3"/>
        <v>#REF!</v>
      </c>
      <c r="C60" s="703" t="e">
        <f t="shared" ca="1" si="4"/>
        <v>#REF!</v>
      </c>
      <c r="I60" t="s">
        <v>160</v>
      </c>
      <c r="J60" t="s">
        <v>162</v>
      </c>
      <c r="K60" t="s">
        <v>38</v>
      </c>
      <c r="L60" t="str">
        <f t="shared" si="13"/>
        <v>Visi-Prov-Resi</v>
      </c>
      <c r="N60">
        <f t="shared" ref="N60:N62" si="17">N59</f>
        <v>11</v>
      </c>
      <c r="O60">
        <f t="shared" si="14"/>
        <v>12</v>
      </c>
      <c r="P60" t="e">
        <f t="shared" ca="1" si="15"/>
        <v>#REF!</v>
      </c>
    </row>
    <row r="61" spans="2:16" x14ac:dyDescent="0.25">
      <c r="B61" s="51" t="e">
        <f t="shared" ca="1" si="3"/>
        <v>#REF!</v>
      </c>
      <c r="C61" s="703" t="e">
        <f t="shared" ca="1" si="4"/>
        <v>#REF!</v>
      </c>
      <c r="I61" t="s">
        <v>160</v>
      </c>
      <c r="J61" t="s">
        <v>162</v>
      </c>
      <c r="K61" t="s">
        <v>38</v>
      </c>
      <c r="L61" t="str">
        <f t="shared" si="13"/>
        <v>Visi-Prov-Resi</v>
      </c>
      <c r="N61">
        <f t="shared" si="17"/>
        <v>11</v>
      </c>
      <c r="O61">
        <f t="shared" si="14"/>
        <v>23</v>
      </c>
      <c r="P61" t="e">
        <f t="shared" ca="1" si="15"/>
        <v>#REF!</v>
      </c>
    </row>
    <row r="62" spans="2:16" x14ac:dyDescent="0.25">
      <c r="B62" s="51" t="e">
        <f t="shared" ca="1" si="3"/>
        <v>#REF!</v>
      </c>
      <c r="C62" s="703" t="e">
        <f t="shared" ca="1" si="4"/>
        <v>#REF!</v>
      </c>
      <c r="I62" t="s">
        <v>160</v>
      </c>
      <c r="J62" t="s">
        <v>162</v>
      </c>
      <c r="K62" t="s">
        <v>38</v>
      </c>
      <c r="L62" t="str">
        <f t="shared" si="13"/>
        <v>Visi-Prov-Resi</v>
      </c>
      <c r="N62">
        <f t="shared" si="17"/>
        <v>11</v>
      </c>
      <c r="O62">
        <f t="shared" si="14"/>
        <v>34</v>
      </c>
      <c r="P62" t="e">
        <f t="shared" ca="1" si="15"/>
        <v>#REF!</v>
      </c>
    </row>
    <row r="63" spans="2:16" x14ac:dyDescent="0.25">
      <c r="B63" s="51" t="e">
        <f t="shared" ca="1" si="3"/>
        <v>#REF!</v>
      </c>
      <c r="C63" s="703" t="e">
        <f t="shared" ca="1" si="4"/>
        <v>#REF!</v>
      </c>
      <c r="I63" t="s">
        <v>160</v>
      </c>
      <c r="J63" t="s">
        <v>163</v>
      </c>
      <c r="K63" t="s">
        <v>38</v>
      </c>
      <c r="L63" t="str">
        <f t="shared" si="13"/>
        <v>Visi-Destino-Resi</v>
      </c>
      <c r="M63">
        <v>1</v>
      </c>
      <c r="N63">
        <v>13</v>
      </c>
      <c r="O63">
        <f t="shared" si="14"/>
        <v>1</v>
      </c>
      <c r="P63" t="e">
        <f t="shared" ca="1" si="15"/>
        <v>#REF!</v>
      </c>
    </row>
    <row r="64" spans="2:16" x14ac:dyDescent="0.25">
      <c r="B64" s="51" t="e">
        <f t="shared" ca="1" si="3"/>
        <v>#REF!</v>
      </c>
      <c r="C64" s="703" t="e">
        <f t="shared" ca="1" si="4"/>
        <v>#REF!</v>
      </c>
      <c r="I64" t="s">
        <v>160</v>
      </c>
      <c r="J64" t="s">
        <v>163</v>
      </c>
      <c r="K64" t="s">
        <v>38</v>
      </c>
      <c r="L64" t="str">
        <f t="shared" si="13"/>
        <v>Visi-Destino-Resi</v>
      </c>
      <c r="N64">
        <f t="shared" ref="N64:N66" si="18">N63</f>
        <v>13</v>
      </c>
      <c r="O64">
        <f t="shared" si="14"/>
        <v>14</v>
      </c>
      <c r="P64" t="e">
        <f t="shared" ca="1" si="15"/>
        <v>#REF!</v>
      </c>
    </row>
    <row r="65" spans="1:16" x14ac:dyDescent="0.25">
      <c r="B65" s="51" t="e">
        <f t="shared" ca="1" si="3"/>
        <v>#REF!</v>
      </c>
      <c r="C65" s="703" t="e">
        <f t="shared" ca="1" si="4"/>
        <v>#REF!</v>
      </c>
      <c r="I65" t="s">
        <v>160</v>
      </c>
      <c r="J65" t="s">
        <v>163</v>
      </c>
      <c r="K65" t="s">
        <v>38</v>
      </c>
      <c r="L65" t="str">
        <f t="shared" si="13"/>
        <v>Visi-Destino-Resi</v>
      </c>
      <c r="N65">
        <f t="shared" si="18"/>
        <v>13</v>
      </c>
      <c r="O65">
        <f t="shared" si="14"/>
        <v>27</v>
      </c>
      <c r="P65" t="e">
        <f t="shared" ca="1" si="15"/>
        <v>#REF!</v>
      </c>
    </row>
    <row r="66" spans="1:16" x14ac:dyDescent="0.25">
      <c r="B66" s="51" t="e">
        <f t="shared" ca="1" si="3"/>
        <v>#REF!</v>
      </c>
      <c r="C66" s="703" t="e">
        <f t="shared" ca="1" si="4"/>
        <v>#REF!</v>
      </c>
      <c r="I66" t="s">
        <v>160</v>
      </c>
      <c r="J66" t="s">
        <v>163</v>
      </c>
      <c r="K66" t="s">
        <v>38</v>
      </c>
      <c r="L66" t="str">
        <f t="shared" si="13"/>
        <v>Visi-Destino-Resi</v>
      </c>
      <c r="N66">
        <f t="shared" si="18"/>
        <v>13</v>
      </c>
      <c r="O66">
        <f t="shared" si="14"/>
        <v>40</v>
      </c>
      <c r="P66" t="e">
        <f t="shared" ca="1" si="15"/>
        <v>#REF!</v>
      </c>
    </row>
    <row r="67" spans="1:16" x14ac:dyDescent="0.25">
      <c r="B67" s="51" t="e">
        <f t="shared" ca="1" si="3"/>
        <v>#REF!</v>
      </c>
      <c r="C67" s="703" t="e">
        <f t="shared" ca="1" si="4"/>
        <v>#REF!</v>
      </c>
      <c r="I67" t="s">
        <v>160</v>
      </c>
      <c r="J67" t="s">
        <v>162</v>
      </c>
      <c r="K67" t="s">
        <v>23</v>
      </c>
      <c r="L67" t="str">
        <f t="shared" ref="L67:L74" si="19">IF(LEN(K67)=0,CONCATENATE(I67,"-",J67),CONCATENATE(I67,"-",J67,"-",K67))</f>
        <v>Visi-Prov-Motivo</v>
      </c>
      <c r="M67">
        <v>1</v>
      </c>
      <c r="N67">
        <v>11</v>
      </c>
      <c r="O67">
        <f t="shared" ref="O67:O74" si="20">IF(M67=1,1,O66+N67)</f>
        <v>1</v>
      </c>
      <c r="P67" t="e">
        <f t="shared" ref="P67:P74" ca="1" si="21">INDIRECT("'" &amp; L67 &amp; "'!A" &amp;  O67)</f>
        <v>#REF!</v>
      </c>
    </row>
    <row r="68" spans="1:16" x14ac:dyDescent="0.25">
      <c r="B68" s="51" t="e">
        <f t="shared" ca="1" si="3"/>
        <v>#REF!</v>
      </c>
      <c r="C68" s="703" t="e">
        <f t="shared" ca="1" si="4"/>
        <v>#REF!</v>
      </c>
      <c r="I68" t="s">
        <v>160</v>
      </c>
      <c r="J68" t="s">
        <v>162</v>
      </c>
      <c r="K68" t="s">
        <v>23</v>
      </c>
      <c r="L68" t="str">
        <f t="shared" si="19"/>
        <v>Visi-Prov-Motivo</v>
      </c>
      <c r="N68">
        <f t="shared" ref="N68:N70" si="22">N67</f>
        <v>11</v>
      </c>
      <c r="O68">
        <f t="shared" si="20"/>
        <v>12</v>
      </c>
      <c r="P68" t="e">
        <f t="shared" ca="1" si="21"/>
        <v>#REF!</v>
      </c>
    </row>
    <row r="69" spans="1:16" x14ac:dyDescent="0.25">
      <c r="B69" s="51" t="e">
        <f t="shared" ca="1" si="3"/>
        <v>#REF!</v>
      </c>
      <c r="C69" s="703" t="e">
        <f t="shared" ca="1" si="4"/>
        <v>#REF!</v>
      </c>
      <c r="I69" t="s">
        <v>160</v>
      </c>
      <c r="J69" t="s">
        <v>162</v>
      </c>
      <c r="K69" t="s">
        <v>23</v>
      </c>
      <c r="L69" t="str">
        <f t="shared" si="19"/>
        <v>Visi-Prov-Motivo</v>
      </c>
      <c r="N69">
        <f t="shared" si="22"/>
        <v>11</v>
      </c>
      <c r="O69">
        <f t="shared" si="20"/>
        <v>23</v>
      </c>
      <c r="P69" t="e">
        <f t="shared" ca="1" si="21"/>
        <v>#REF!</v>
      </c>
    </row>
    <row r="70" spans="1:16" x14ac:dyDescent="0.25">
      <c r="B70" s="51" t="e">
        <f t="shared" ref="B70:B74" ca="1" si="23">MID(P70,1,FIND(".-",P70)-1)</f>
        <v>#REF!</v>
      </c>
      <c r="C70" s="703" t="e">
        <f t="shared" ref="C70:C74" ca="1" si="24">MID(P70,FIND(".-",P70)+3,(LEN(P70)-FIND(".-",P70)-2))</f>
        <v>#REF!</v>
      </c>
      <c r="I70" t="s">
        <v>160</v>
      </c>
      <c r="J70" t="s">
        <v>162</v>
      </c>
      <c r="K70" t="s">
        <v>23</v>
      </c>
      <c r="L70" t="str">
        <f t="shared" si="19"/>
        <v>Visi-Prov-Motivo</v>
      </c>
      <c r="N70">
        <f t="shared" si="22"/>
        <v>11</v>
      </c>
      <c r="O70">
        <f t="shared" si="20"/>
        <v>34</v>
      </c>
      <c r="P70" t="e">
        <f t="shared" ca="1" si="21"/>
        <v>#REF!</v>
      </c>
    </row>
    <row r="71" spans="1:16" x14ac:dyDescent="0.25">
      <c r="B71" s="51" t="e">
        <f t="shared" ca="1" si="23"/>
        <v>#REF!</v>
      </c>
      <c r="C71" s="703" t="e">
        <f t="shared" ca="1" si="24"/>
        <v>#REF!</v>
      </c>
      <c r="I71" t="s">
        <v>160</v>
      </c>
      <c r="J71" t="s">
        <v>163</v>
      </c>
      <c r="K71" t="s">
        <v>23</v>
      </c>
      <c r="L71" t="str">
        <f t="shared" si="19"/>
        <v>Visi-Destino-Motivo</v>
      </c>
      <c r="M71">
        <v>1</v>
      </c>
      <c r="N71">
        <v>12</v>
      </c>
      <c r="O71">
        <f t="shared" si="20"/>
        <v>1</v>
      </c>
      <c r="P71" t="e">
        <f t="shared" ca="1" si="21"/>
        <v>#REF!</v>
      </c>
    </row>
    <row r="72" spans="1:16" x14ac:dyDescent="0.25">
      <c r="B72" s="51" t="e">
        <f t="shared" ca="1" si="23"/>
        <v>#REF!</v>
      </c>
      <c r="C72" s="703" t="e">
        <f t="shared" ca="1" si="24"/>
        <v>#REF!</v>
      </c>
      <c r="I72" t="s">
        <v>160</v>
      </c>
      <c r="J72" t="s">
        <v>163</v>
      </c>
      <c r="K72" t="s">
        <v>23</v>
      </c>
      <c r="L72" t="str">
        <f t="shared" si="19"/>
        <v>Visi-Destino-Motivo</v>
      </c>
      <c r="N72">
        <f t="shared" ref="N72:N74" si="25">N71</f>
        <v>12</v>
      </c>
      <c r="O72">
        <f t="shared" si="20"/>
        <v>13</v>
      </c>
      <c r="P72" t="e">
        <f t="shared" ca="1" si="21"/>
        <v>#REF!</v>
      </c>
    </row>
    <row r="73" spans="1:16" x14ac:dyDescent="0.25">
      <c r="B73" s="51" t="e">
        <f t="shared" ca="1" si="23"/>
        <v>#REF!</v>
      </c>
      <c r="C73" s="703" t="e">
        <f t="shared" ca="1" si="24"/>
        <v>#REF!</v>
      </c>
      <c r="I73" t="s">
        <v>160</v>
      </c>
      <c r="J73" t="s">
        <v>163</v>
      </c>
      <c r="K73" t="s">
        <v>23</v>
      </c>
      <c r="L73" t="str">
        <f t="shared" si="19"/>
        <v>Visi-Destino-Motivo</v>
      </c>
      <c r="N73">
        <f t="shared" si="25"/>
        <v>12</v>
      </c>
      <c r="O73">
        <f t="shared" si="20"/>
        <v>25</v>
      </c>
      <c r="P73" t="e">
        <f t="shared" ca="1" si="21"/>
        <v>#REF!</v>
      </c>
    </row>
    <row r="74" spans="1:16" x14ac:dyDescent="0.25">
      <c r="B74" s="51" t="e">
        <f t="shared" ca="1" si="23"/>
        <v>#REF!</v>
      </c>
      <c r="C74" s="703" t="e">
        <f t="shared" ca="1" si="24"/>
        <v>#REF!</v>
      </c>
      <c r="I74" t="s">
        <v>160</v>
      </c>
      <c r="J74" t="s">
        <v>163</v>
      </c>
      <c r="K74" t="s">
        <v>23</v>
      </c>
      <c r="L74" t="str">
        <f t="shared" si="19"/>
        <v>Visi-Destino-Motivo</v>
      </c>
      <c r="N74">
        <f t="shared" si="25"/>
        <v>12</v>
      </c>
      <c r="O74">
        <f t="shared" si="20"/>
        <v>37</v>
      </c>
      <c r="P74" t="e">
        <f t="shared" ca="1" si="21"/>
        <v>#REF!</v>
      </c>
    </row>
    <row r="75" spans="1:16" x14ac:dyDescent="0.25">
      <c r="B75" s="51"/>
      <c r="C75" s="703"/>
    </row>
    <row r="76" spans="1:16" x14ac:dyDescent="0.25">
      <c r="A76" s="1048" t="str">
        <f>'Subportada 2'!A$1</f>
        <v>ENTRADAS DE TURISTAS PROCEDENTES DEL EXTRANJERO CON DESTINO EN LA C.A. DE EUSKADI</v>
      </c>
      <c r="B76" s="1048"/>
      <c r="C76" s="1048"/>
    </row>
    <row r="77" spans="1:16" x14ac:dyDescent="0.25">
      <c r="B77" s="51"/>
      <c r="C77" s="703"/>
    </row>
    <row r="78" spans="1:16" ht="34.200000000000003" x14ac:dyDescent="0.25">
      <c r="B78" s="51" t="str">
        <f t="shared" ref="B78:B141" ca="1" si="26">MID(P78,1,FIND(".-",P78)-1)</f>
        <v>T022</v>
      </c>
      <c r="C78" s="703" t="str">
        <f t="shared" ref="C78:C141" ca="1" si="27">MID(P78,FIND(".-",P78)+3,(LEN(P78)-FIND(".-",P78)-2))</f>
        <v>Entradas de turistas procedentes del extranjero con destino en la C.A. de Euskadi, por mes según año. Evolución anual 2013 - 2017. (V. Absolutos y % Variación)</v>
      </c>
      <c r="I78" t="s">
        <v>165</v>
      </c>
      <c r="J78" t="s">
        <v>36</v>
      </c>
      <c r="L78" t="str">
        <f t="shared" ref="L78:L99" si="28">IF(LEN(K78)=0,CONCATENATE(I78,"-",J78),CONCATENATE(I78,"-",J78,"-",K78))</f>
        <v>Tur-Mes</v>
      </c>
      <c r="M78">
        <v>1</v>
      </c>
      <c r="N78">
        <v>19</v>
      </c>
      <c r="O78">
        <f t="shared" ref="O78:O141" si="29">IF(M78=1,1,O77+N78)</f>
        <v>1</v>
      </c>
      <c r="P78" t="str">
        <f t="shared" ref="P78:P99" ca="1" si="30">INDIRECT("'" &amp; L78 &amp; "'!A" &amp;  O78)</f>
        <v>T022.- Entradas de turistas procedentes del extranjero con destino en la C.A. de Euskadi, por mes según año. Evolución anual 2013 - 2017. (V. Absolutos y % Variación)</v>
      </c>
    </row>
    <row r="79" spans="1:16" ht="22.8" x14ac:dyDescent="0.25">
      <c r="B79" s="51" t="str">
        <f t="shared" ca="1" si="26"/>
        <v>T022V</v>
      </c>
      <c r="C79" s="703" t="str">
        <f t="shared" ca="1" si="27"/>
        <v>Entradas de turistas procedentes del extranjero con destino en la C.A. de Euskadi, por mes según año. Evolución anual 2013 - 2017. (% Vertical)</v>
      </c>
      <c r="I79" t="s">
        <v>165</v>
      </c>
      <c r="J79" t="s">
        <v>36</v>
      </c>
      <c r="L79" t="str">
        <f t="shared" si="28"/>
        <v>Tur-Mes</v>
      </c>
      <c r="N79">
        <f t="shared" ref="N79:N81" si="31">N78</f>
        <v>19</v>
      </c>
      <c r="O79">
        <f t="shared" si="29"/>
        <v>20</v>
      </c>
      <c r="P79" t="str">
        <f t="shared" ca="1" si="30"/>
        <v>T022V.- Entradas de turistas procedentes del extranjero con destino en la C.A. de Euskadi, por mes según año. Evolución anual 2013 - 2017. (% Vertical)</v>
      </c>
    </row>
    <row r="80" spans="1:16" ht="34.200000000000003" x14ac:dyDescent="0.25">
      <c r="B80" s="51" t="str">
        <f t="shared" ca="1" si="26"/>
        <v>T023</v>
      </c>
      <c r="C80" s="703" t="str">
        <f t="shared" ca="1" si="27"/>
        <v>Entradas de turistas procedentes del extranjero con destino en la C.A. de Euskadi, por vía de acceso según año. Evolución anual 2013 - 2017. (V. Absolutos y % Variación)</v>
      </c>
      <c r="I80" t="s">
        <v>165</v>
      </c>
      <c r="J80" t="s">
        <v>164</v>
      </c>
      <c r="L80" t="str">
        <f t="shared" si="28"/>
        <v>Tur-Vía</v>
      </c>
      <c r="M80">
        <v>1</v>
      </c>
      <c r="N80">
        <v>10</v>
      </c>
      <c r="O80">
        <f t="shared" si="29"/>
        <v>1</v>
      </c>
      <c r="P80" t="str">
        <f t="shared" ca="1" si="30"/>
        <v>T023.- Entradas de turistas procedentes del extranjero con destino en la C.A. de Euskadi, por vía de acceso según año. Evolución anual 2013 - 2017. (V. Absolutos y % Variación)</v>
      </c>
    </row>
    <row r="81" spans="2:16" x14ac:dyDescent="0.25">
      <c r="B81" s="51" t="e">
        <f t="shared" ca="1" si="26"/>
        <v>#VALUE!</v>
      </c>
      <c r="C81" s="703" t="e">
        <f t="shared" ca="1" si="27"/>
        <v>#VALUE!</v>
      </c>
      <c r="I81" t="s">
        <v>165</v>
      </c>
      <c r="J81" t="s">
        <v>164</v>
      </c>
      <c r="L81" t="str">
        <f t="shared" si="28"/>
        <v>Tur-Vía</v>
      </c>
      <c r="N81">
        <f t="shared" si="31"/>
        <v>10</v>
      </c>
      <c r="O81">
        <f t="shared" si="29"/>
        <v>11</v>
      </c>
      <c r="P81">
        <f t="shared" ca="1" si="30"/>
        <v>0</v>
      </c>
    </row>
    <row r="82" spans="2:16" ht="34.200000000000003" x14ac:dyDescent="0.25">
      <c r="B82" s="51" t="str">
        <f t="shared" ca="1" si="26"/>
        <v>T024</v>
      </c>
      <c r="C82" s="703" t="str">
        <f t="shared" ca="1" si="27"/>
        <v>Entradas de turistas procedentes del extranjero con destino en la C.A. de Euskadi, por país de residencia según año. Evolución anual 2013 - 2017. (V. Absolutos y % Variación)</v>
      </c>
      <c r="I82" t="s">
        <v>165</v>
      </c>
      <c r="J82" t="s">
        <v>38</v>
      </c>
      <c r="L82" t="str">
        <f t="shared" si="28"/>
        <v>Tur-Resi</v>
      </c>
      <c r="M82">
        <v>1</v>
      </c>
      <c r="N82">
        <v>18</v>
      </c>
      <c r="O82">
        <f t="shared" si="29"/>
        <v>1</v>
      </c>
      <c r="P82" t="str">
        <f t="shared" ca="1" si="30"/>
        <v>T024.- Entradas de turistas procedentes del extranjero con destino en la C.A. de Euskadi, por país de residencia según año. Evolución anual 2013 - 2017. (V. Absolutos y % Variación)</v>
      </c>
    </row>
    <row r="83" spans="2:16" ht="34.200000000000003" x14ac:dyDescent="0.25">
      <c r="B83" s="51" t="str">
        <f t="shared" ca="1" si="26"/>
        <v>T024V</v>
      </c>
      <c r="C83" s="703" t="str">
        <f t="shared" ca="1" si="27"/>
        <v>Entradas de turistas procedentes del extranjero con destino en la C.A. de Euskadi, por país de residencia según año. Evolución anual 2013 - 2017. (% Vertical)</v>
      </c>
      <c r="I83" t="s">
        <v>165</v>
      </c>
      <c r="J83" t="s">
        <v>38</v>
      </c>
      <c r="L83" t="str">
        <f t="shared" si="28"/>
        <v>Tur-Resi</v>
      </c>
      <c r="N83">
        <f t="shared" ref="N83" si="32">N82</f>
        <v>18</v>
      </c>
      <c r="O83">
        <f t="shared" si="29"/>
        <v>19</v>
      </c>
      <c r="P83" t="str">
        <f t="shared" ca="1" si="30"/>
        <v>T024V.- Entradas de turistas procedentes del extranjero con destino en la C.A. de Euskadi, por país de residencia según año. Evolución anual 2013 - 2017. (% Vertical)</v>
      </c>
    </row>
    <row r="84" spans="2:16" ht="34.200000000000003" x14ac:dyDescent="0.25">
      <c r="B84" s="51" t="str">
        <f t="shared" ca="1" si="26"/>
        <v>T025</v>
      </c>
      <c r="C84" s="703" t="str">
        <f t="shared" ca="1" si="27"/>
        <v>Entradas de turistas procedentes del extranjero con destino en la C.A. de Euskadi, por motivo de la visita según año. Evolución anual 2013 - 2017. (V. Absolutos y % Variación)</v>
      </c>
      <c r="I84" t="s">
        <v>165</v>
      </c>
      <c r="J84" t="s">
        <v>23</v>
      </c>
      <c r="L84" t="str">
        <f t="shared" si="28"/>
        <v>Tur-Motivo</v>
      </c>
      <c r="M84">
        <v>1</v>
      </c>
      <c r="N84">
        <v>12</v>
      </c>
      <c r="O84">
        <f t="shared" si="29"/>
        <v>1</v>
      </c>
      <c r="P84" t="str">
        <f t="shared" ca="1" si="30"/>
        <v>T025.- Entradas de turistas procedentes del extranjero con destino en la C.A. de Euskadi, por motivo de la visita según año. Evolución anual 2013 - 2017. (V. Absolutos y % Variación)</v>
      </c>
    </row>
    <row r="85" spans="2:16" x14ac:dyDescent="0.25">
      <c r="B85" s="51" t="e">
        <f t="shared" ca="1" si="26"/>
        <v>#VALUE!</v>
      </c>
      <c r="C85" s="703" t="e">
        <f t="shared" ca="1" si="27"/>
        <v>#VALUE!</v>
      </c>
      <c r="I85" t="s">
        <v>165</v>
      </c>
      <c r="J85" t="s">
        <v>23</v>
      </c>
      <c r="L85" t="str">
        <f t="shared" si="28"/>
        <v>Tur-Motivo</v>
      </c>
      <c r="N85">
        <f t="shared" ref="N85:N87" si="33">N84</f>
        <v>12</v>
      </c>
      <c r="O85">
        <f t="shared" si="29"/>
        <v>13</v>
      </c>
      <c r="P85">
        <f t="shared" ca="1" si="30"/>
        <v>0</v>
      </c>
    </row>
    <row r="86" spans="2:16" ht="34.200000000000003" x14ac:dyDescent="0.25">
      <c r="B86" s="51" t="str">
        <f t="shared" ca="1" si="26"/>
        <v>T026</v>
      </c>
      <c r="C86" s="703" t="str">
        <f t="shared" ca="1" si="27"/>
        <v>Entradas de turistas procedentes del extranjero con destino en la C.A. de Euskadi, por duración de la estancia según año. Evolución anual 2013 - 2017. (V. Absolutos y % Variación)</v>
      </c>
      <c r="I86" t="s">
        <v>165</v>
      </c>
      <c r="J86" t="s">
        <v>33</v>
      </c>
      <c r="L86" t="str">
        <f t="shared" ref="L86:L91" si="34">IF(LEN(K86)=0,CONCATENATE(I86,"-",J86),CONCATENATE(I86,"-",J86,"-",K86))</f>
        <v>Tur-Duración</v>
      </c>
      <c r="M86">
        <v>1</v>
      </c>
      <c r="N86">
        <v>13</v>
      </c>
      <c r="O86">
        <f t="shared" si="29"/>
        <v>1</v>
      </c>
      <c r="P86" t="str">
        <f t="shared" ref="P86:P91" ca="1" si="35">INDIRECT("'" &amp; L86 &amp; "'!A" &amp;  O86)</f>
        <v>T026.- Entradas de turistas procedentes del extranjero con destino en la C.A. de Euskadi, por duración de la estancia según año. Evolución anual 2013 - 2017. (V. Absolutos y % Variación)</v>
      </c>
    </row>
    <row r="87" spans="2:16" ht="34.200000000000003" x14ac:dyDescent="0.25">
      <c r="B87" s="51" t="str">
        <f t="shared" ca="1" si="26"/>
        <v>T026V</v>
      </c>
      <c r="C87" s="703" t="str">
        <f t="shared" ca="1" si="27"/>
        <v>Entradas de turistas procedentes del extranjero con destino en la C.A. de Euskadi, por duración de la estancia según año. Evolución anual 2013 - 2017. (% Vertical)</v>
      </c>
      <c r="I87" t="s">
        <v>165</v>
      </c>
      <c r="J87" t="s">
        <v>33</v>
      </c>
      <c r="L87" t="str">
        <f t="shared" si="34"/>
        <v>Tur-Duración</v>
      </c>
      <c r="N87">
        <f t="shared" si="33"/>
        <v>13</v>
      </c>
      <c r="O87">
        <f t="shared" si="29"/>
        <v>14</v>
      </c>
      <c r="P87" t="str">
        <f t="shared" ca="1" si="35"/>
        <v>T026V.- Entradas de turistas procedentes del extranjero con destino en la C.A. de Euskadi, por duración de la estancia según año. Evolución anual 2013 - 2017. (% Vertical)</v>
      </c>
    </row>
    <row r="88" spans="2:16" ht="34.200000000000003" x14ac:dyDescent="0.25">
      <c r="B88" s="51" t="str">
        <f t="shared" ca="1" si="26"/>
        <v>T027</v>
      </c>
      <c r="C88" s="703" t="str">
        <f t="shared" ca="1" si="27"/>
        <v>Entradas de turistas procedentes del extranjero con destino en la C.A. de Euskadi, por alojamiento utilizado según año. Evolución anual 2013 - 2017. (V. Absolutos y % Variación)</v>
      </c>
      <c r="I88" t="s">
        <v>165</v>
      </c>
      <c r="J88" t="s">
        <v>39</v>
      </c>
      <c r="L88" t="str">
        <f t="shared" si="34"/>
        <v>Tur-Aloja</v>
      </c>
      <c r="M88">
        <v>1</v>
      </c>
      <c r="N88">
        <v>13</v>
      </c>
      <c r="O88">
        <f t="shared" si="29"/>
        <v>1</v>
      </c>
      <c r="P88" t="str">
        <f t="shared" ca="1" si="35"/>
        <v>T027.- Entradas de turistas procedentes del extranjero con destino en la C.A. de Euskadi, por alojamiento utilizado según año. Evolución anual 2013 - 2017. (V. Absolutos y % Variación)</v>
      </c>
    </row>
    <row r="89" spans="2:16" x14ac:dyDescent="0.25">
      <c r="B89" s="51" t="e">
        <f t="shared" ca="1" si="26"/>
        <v>#VALUE!</v>
      </c>
      <c r="C89" s="703" t="e">
        <f t="shared" ca="1" si="27"/>
        <v>#VALUE!</v>
      </c>
      <c r="I89" t="s">
        <v>165</v>
      </c>
      <c r="J89" t="s">
        <v>39</v>
      </c>
      <c r="L89" t="str">
        <f t="shared" si="34"/>
        <v>Tur-Aloja</v>
      </c>
      <c r="N89">
        <f t="shared" ref="N89" si="36">N88</f>
        <v>13</v>
      </c>
      <c r="O89">
        <f t="shared" si="29"/>
        <v>14</v>
      </c>
      <c r="P89" t="str">
        <f t="shared" ca="1" si="35"/>
        <v>TOTAL</v>
      </c>
    </row>
    <row r="90" spans="2:16" ht="34.200000000000003" x14ac:dyDescent="0.25">
      <c r="B90" s="51" t="str">
        <f t="shared" ca="1" si="26"/>
        <v>T028</v>
      </c>
      <c r="C90" s="703" t="str">
        <f t="shared" ca="1" si="27"/>
        <v>Entradas de turistas procedentes del extranjero con destino en la C.A. de Euskadi, por la forma de organización del viaje según año. Evolución anual 2013 - 2017. (V. Absolutos y % Variación)</v>
      </c>
      <c r="I90" t="s">
        <v>165</v>
      </c>
      <c r="J90" t="s">
        <v>40</v>
      </c>
      <c r="L90" t="str">
        <f t="shared" si="34"/>
        <v>Tur-Paquete</v>
      </c>
      <c r="M90">
        <v>1</v>
      </c>
      <c r="N90">
        <v>9</v>
      </c>
      <c r="O90">
        <f t="shared" si="29"/>
        <v>1</v>
      </c>
      <c r="P90" t="str">
        <f t="shared" ca="1" si="35"/>
        <v>T028.- Entradas de turistas procedentes del extranjero con destino en la C.A. de Euskadi, por la forma de organización del viaje según año. Evolución anual 2013 - 2017. (V. Absolutos y % Variación)</v>
      </c>
    </row>
    <row r="91" spans="2:16" ht="34.200000000000003" x14ac:dyDescent="0.25">
      <c r="B91" s="51" t="str">
        <f t="shared" ca="1" si="26"/>
        <v>T028V</v>
      </c>
      <c r="C91" s="703" t="str">
        <f t="shared" ca="1" si="27"/>
        <v>Entradas de turistas procedentes del extranjero con destino en la C.A. de Euskadi, por la forma de organización del viaje según año. Evolución anual 2013 - 2017. (% Vertical)</v>
      </c>
      <c r="I91" t="s">
        <v>165</v>
      </c>
      <c r="J91" t="s">
        <v>40</v>
      </c>
      <c r="L91" t="str">
        <f t="shared" si="34"/>
        <v>Tur-Paquete</v>
      </c>
      <c r="N91">
        <f t="shared" ref="N91" si="37">N90</f>
        <v>9</v>
      </c>
      <c r="O91">
        <f t="shared" si="29"/>
        <v>10</v>
      </c>
      <c r="P91" t="str">
        <f t="shared" ca="1" si="35"/>
        <v>T028V.- Entradas de turistas procedentes del extranjero con destino en la C.A. de Euskadi, por la forma de organización del viaje según año. Evolución anual 2013 - 2017. (% Vertical)</v>
      </c>
    </row>
    <row r="92" spans="2:16" x14ac:dyDescent="0.25">
      <c r="B92" s="51" t="e">
        <f t="shared" ca="1" si="26"/>
        <v>#REF!</v>
      </c>
      <c r="C92" s="703" t="e">
        <f t="shared" ca="1" si="27"/>
        <v>#REF!</v>
      </c>
      <c r="I92" t="s">
        <v>165</v>
      </c>
      <c r="J92" t="s">
        <v>162</v>
      </c>
      <c r="L92" t="str">
        <f t="shared" si="28"/>
        <v>Tur-Prov</v>
      </c>
      <c r="M92">
        <v>1</v>
      </c>
      <c r="N92">
        <v>11</v>
      </c>
      <c r="O92">
        <f t="shared" si="29"/>
        <v>1</v>
      </c>
      <c r="P92" t="e">
        <f t="shared" ca="1" si="30"/>
        <v>#REF!</v>
      </c>
    </row>
    <row r="93" spans="2:16" x14ac:dyDescent="0.25">
      <c r="B93" s="51" t="e">
        <f t="shared" ca="1" si="26"/>
        <v>#REF!</v>
      </c>
      <c r="C93" s="703" t="e">
        <f t="shared" ca="1" si="27"/>
        <v>#REF!</v>
      </c>
      <c r="I93" t="s">
        <v>165</v>
      </c>
      <c r="J93" t="s">
        <v>162</v>
      </c>
      <c r="L93" t="str">
        <f t="shared" si="28"/>
        <v>Tur-Prov</v>
      </c>
      <c r="N93">
        <f t="shared" ref="N93" si="38">N92</f>
        <v>11</v>
      </c>
      <c r="O93">
        <f t="shared" si="29"/>
        <v>12</v>
      </c>
      <c r="P93" t="e">
        <f t="shared" ca="1" si="30"/>
        <v>#REF!</v>
      </c>
    </row>
    <row r="94" spans="2:16" x14ac:dyDescent="0.25">
      <c r="B94" s="51" t="e">
        <f t="shared" ca="1" si="26"/>
        <v>#REF!</v>
      </c>
      <c r="C94" s="703" t="e">
        <f t="shared" ca="1" si="27"/>
        <v>#REF!</v>
      </c>
      <c r="I94" t="s">
        <v>165</v>
      </c>
      <c r="J94" t="s">
        <v>163</v>
      </c>
      <c r="L94" t="str">
        <f t="shared" si="28"/>
        <v>Tur-Destino</v>
      </c>
      <c r="M94">
        <v>1</v>
      </c>
      <c r="N94">
        <v>15</v>
      </c>
      <c r="O94">
        <f t="shared" si="29"/>
        <v>1</v>
      </c>
      <c r="P94" t="e">
        <f t="shared" ca="1" si="30"/>
        <v>#REF!</v>
      </c>
    </row>
    <row r="95" spans="2:16" x14ac:dyDescent="0.25">
      <c r="B95" s="51" t="e">
        <f t="shared" ca="1" si="26"/>
        <v>#REF!</v>
      </c>
      <c r="C95" s="703" t="e">
        <f t="shared" ca="1" si="27"/>
        <v>#REF!</v>
      </c>
      <c r="I95" t="s">
        <v>165</v>
      </c>
      <c r="J95" t="s">
        <v>163</v>
      </c>
      <c r="L95" t="str">
        <f t="shared" si="28"/>
        <v>Tur-Destino</v>
      </c>
      <c r="N95">
        <f t="shared" ref="N95" si="39">N94</f>
        <v>15</v>
      </c>
      <c r="O95">
        <f t="shared" si="29"/>
        <v>16</v>
      </c>
      <c r="P95" t="e">
        <f t="shared" ca="1" si="30"/>
        <v>#REF!</v>
      </c>
    </row>
    <row r="96" spans="2:16" ht="22.8" x14ac:dyDescent="0.25">
      <c r="B96" s="51" t="str">
        <f t="shared" ca="1" si="26"/>
        <v>T031</v>
      </c>
      <c r="C96" s="703" t="str">
        <f t="shared" ca="1" si="27"/>
        <v>Entradas de turistas procedentes del extranjero con destino en la C.A. de Euskadi, por vía de acceso según mes. 2017. (V. Absolutos)</v>
      </c>
      <c r="I96" t="s">
        <v>165</v>
      </c>
      <c r="J96" t="s">
        <v>164</v>
      </c>
      <c r="K96" t="s">
        <v>36</v>
      </c>
      <c r="L96" t="str">
        <f t="shared" si="28"/>
        <v>Tur-Vía-Mes</v>
      </c>
      <c r="M96">
        <v>1</v>
      </c>
      <c r="N96">
        <v>8</v>
      </c>
      <c r="O96">
        <f t="shared" si="29"/>
        <v>1</v>
      </c>
      <c r="P96" t="str">
        <f t="shared" ca="1" si="30"/>
        <v>T031.- Entradas de turistas procedentes del extranjero con destino en la C.A. de Euskadi, por vía de acceso según mes. 2017. (V. Absolutos)</v>
      </c>
    </row>
    <row r="97" spans="2:16" ht="22.8" x14ac:dyDescent="0.25">
      <c r="B97" s="51" t="str">
        <f t="shared" ca="1" si="26"/>
        <v>T031H</v>
      </c>
      <c r="C97" s="703" t="str">
        <f t="shared" ca="1" si="27"/>
        <v>Entradas de turistas procedentes del extranjero con destino en la C.A. de Euskadi, por vía de acceso según mes. 2017. (% Horizontal)</v>
      </c>
      <c r="I97" t="s">
        <v>165</v>
      </c>
      <c r="J97" t="s">
        <v>164</v>
      </c>
      <c r="K97" t="s">
        <v>36</v>
      </c>
      <c r="L97" t="str">
        <f t="shared" si="28"/>
        <v>Tur-Vía-Mes</v>
      </c>
      <c r="N97">
        <f t="shared" ref="N97:N99" si="40">N96</f>
        <v>8</v>
      </c>
      <c r="O97">
        <f t="shared" si="29"/>
        <v>9</v>
      </c>
      <c r="P97" t="str">
        <f t="shared" ca="1" si="30"/>
        <v>T031H.- Entradas de turistas procedentes del extranjero con destino en la C.A. de Euskadi, por vía de acceso según mes. 2017. (% Horizontal)</v>
      </c>
    </row>
    <row r="98" spans="2:16" ht="22.8" x14ac:dyDescent="0.25">
      <c r="B98" s="51" t="str">
        <f t="shared" ca="1" si="26"/>
        <v>T031V</v>
      </c>
      <c r="C98" s="703" t="str">
        <f t="shared" ca="1" si="27"/>
        <v>Entradas de turistas procedentes del extranjero con destino en la C.A. de Euskadi, por vía de acceso según mes. 2017. (% Vertical)</v>
      </c>
      <c r="I98" t="s">
        <v>165</v>
      </c>
      <c r="J98" t="s">
        <v>164</v>
      </c>
      <c r="K98" t="s">
        <v>36</v>
      </c>
      <c r="L98" t="str">
        <f t="shared" si="28"/>
        <v>Tur-Vía-Mes</v>
      </c>
      <c r="N98">
        <f t="shared" si="40"/>
        <v>8</v>
      </c>
      <c r="O98">
        <f t="shared" si="29"/>
        <v>17</v>
      </c>
      <c r="P98" t="str">
        <f t="shared" ca="1" si="30"/>
        <v>T031V.- Entradas de turistas procedentes del extranjero con destino en la C.A. de Euskadi, por vía de acceso según mes. 2017. (% Vertical)</v>
      </c>
    </row>
    <row r="99" spans="2:16" ht="34.200000000000003" x14ac:dyDescent="0.25">
      <c r="B99" s="51" t="str">
        <f t="shared" ca="1" si="26"/>
        <v>V031</v>
      </c>
      <c r="C99" s="703" t="str">
        <f t="shared" ca="1" si="27"/>
        <v>Variación interanual de las entradas de turistas procedentes del extranjero con destino en la C.A. de Euskadi, por vía de acceso según mes. 2017. (% Variación)</v>
      </c>
      <c r="I99" t="s">
        <v>165</v>
      </c>
      <c r="J99" t="s">
        <v>164</v>
      </c>
      <c r="K99" t="s">
        <v>36</v>
      </c>
      <c r="L99" t="str">
        <f t="shared" si="28"/>
        <v>Tur-Vía-Mes</v>
      </c>
      <c r="N99">
        <f t="shared" si="40"/>
        <v>8</v>
      </c>
      <c r="O99">
        <f t="shared" si="29"/>
        <v>25</v>
      </c>
      <c r="P99" t="str">
        <f t="shared" ca="1" si="30"/>
        <v>V031.- Variación interanual de las entradas de turistas procedentes del extranjero con destino en la C.A. de Euskadi, por vía de acceso según mes. 2017. (% Variación)</v>
      </c>
    </row>
    <row r="100" spans="2:16" ht="22.8" x14ac:dyDescent="0.25">
      <c r="B100" s="51" t="str">
        <f t="shared" ca="1" si="26"/>
        <v>T032</v>
      </c>
      <c r="C100" s="703" t="str">
        <f t="shared" ca="1" si="27"/>
        <v>Entradas de turistas procedentes del extranjero con destino en la C.A. de Euskadi, por país de residencia según mes. 2017. (V. Absolutos)</v>
      </c>
      <c r="I100" t="s">
        <v>165</v>
      </c>
      <c r="J100" t="s">
        <v>38</v>
      </c>
      <c r="K100" t="s">
        <v>36</v>
      </c>
      <c r="L100" t="str">
        <f>IF(LEN(K100)=0,CONCATENATE(I100,"-",J100),CONCATENATE(I100,"-",J100,"-",K100))</f>
        <v>Tur-Resi-Mes</v>
      </c>
      <c r="M100">
        <v>1</v>
      </c>
      <c r="N100">
        <v>16</v>
      </c>
      <c r="O100">
        <f t="shared" si="29"/>
        <v>1</v>
      </c>
      <c r="P100" t="str">
        <f ca="1">INDIRECT("'" &amp; L100 &amp; "'!A" &amp;  O100)</f>
        <v>T032.- Entradas de turistas procedentes del extranjero con destino en la C.A. de Euskadi, por país de residencia según mes. 2017. (V. Absolutos)</v>
      </c>
    </row>
    <row r="101" spans="2:16" x14ac:dyDescent="0.25">
      <c r="B101" s="51" t="e">
        <f t="shared" ca="1" si="26"/>
        <v>#VALUE!</v>
      </c>
      <c r="C101" s="703" t="e">
        <f t="shared" ca="1" si="27"/>
        <v>#VALUE!</v>
      </c>
      <c r="I101" t="s">
        <v>165</v>
      </c>
      <c r="J101" t="s">
        <v>38</v>
      </c>
      <c r="K101" t="s">
        <v>36</v>
      </c>
      <c r="L101" t="str">
        <f t="shared" ref="L101:L127" si="41">IF(LEN(K101)=0,CONCATENATE(I101,"-",J101),CONCATENATE(I101,"-",J101,"-",K101))</f>
        <v>Tur-Resi-Mes</v>
      </c>
      <c r="N101">
        <f>N100</f>
        <v>16</v>
      </c>
      <c r="O101">
        <f t="shared" si="29"/>
        <v>17</v>
      </c>
      <c r="P101">
        <f t="shared" ref="P101:P127" ca="1" si="42">INDIRECT("'" &amp; L101 &amp; "'!A" &amp;  O101)</f>
        <v>0</v>
      </c>
    </row>
    <row r="102" spans="2:16" x14ac:dyDescent="0.25">
      <c r="B102" s="51" t="e">
        <f t="shared" ca="1" si="26"/>
        <v>#VALUE!</v>
      </c>
      <c r="C102" s="703" t="e">
        <f t="shared" ca="1" si="27"/>
        <v>#VALUE!</v>
      </c>
      <c r="I102" t="s">
        <v>165</v>
      </c>
      <c r="J102" t="s">
        <v>38</v>
      </c>
      <c r="K102" t="s">
        <v>36</v>
      </c>
      <c r="L102" t="str">
        <f t="shared" si="41"/>
        <v>Tur-Resi-Mes</v>
      </c>
      <c r="N102">
        <f>N101</f>
        <v>16</v>
      </c>
      <c r="O102">
        <f t="shared" si="29"/>
        <v>33</v>
      </c>
      <c r="P102" t="str">
        <f t="shared" ca="1" si="42"/>
        <v>TOTAL</v>
      </c>
    </row>
    <row r="103" spans="2:16" x14ac:dyDescent="0.25">
      <c r="B103" s="51" t="e">
        <f t="shared" ca="1" si="26"/>
        <v>#VALUE!</v>
      </c>
      <c r="C103" s="703" t="e">
        <f t="shared" ca="1" si="27"/>
        <v>#VALUE!</v>
      </c>
      <c r="I103" t="s">
        <v>165</v>
      </c>
      <c r="J103" t="s">
        <v>38</v>
      </c>
      <c r="K103" t="s">
        <v>36</v>
      </c>
      <c r="L103" t="str">
        <f t="shared" si="41"/>
        <v>Tur-Resi-Mes</v>
      </c>
      <c r="N103">
        <f>N102</f>
        <v>16</v>
      </c>
      <c r="O103">
        <f t="shared" si="29"/>
        <v>49</v>
      </c>
      <c r="P103" t="str">
        <f t="shared" ca="1" si="42"/>
        <v>TOTAL</v>
      </c>
    </row>
    <row r="104" spans="2:16" ht="22.8" x14ac:dyDescent="0.25">
      <c r="B104" s="51" t="str">
        <f t="shared" ca="1" si="26"/>
        <v>T033</v>
      </c>
      <c r="C104" s="703" t="str">
        <f t="shared" ca="1" si="27"/>
        <v>Entradas de turistas procedentes del extranjero con destino en la C.A. de Euskadi, por motivo de la visita según mes. 2017. (V. Absolutos)</v>
      </c>
      <c r="I104" t="s">
        <v>165</v>
      </c>
      <c r="J104" t="s">
        <v>23</v>
      </c>
      <c r="K104" t="s">
        <v>36</v>
      </c>
      <c r="L104" t="str">
        <f t="shared" si="41"/>
        <v>Tur-Motivo-Mes</v>
      </c>
      <c r="M104">
        <v>1</v>
      </c>
      <c r="N104">
        <v>10</v>
      </c>
      <c r="O104">
        <f t="shared" si="29"/>
        <v>1</v>
      </c>
      <c r="P104" t="str">
        <f t="shared" ca="1" si="42"/>
        <v>T033.- Entradas de turistas procedentes del extranjero con destino en la C.A. de Euskadi, por motivo de la visita según mes. 2017. (V. Absolutos)</v>
      </c>
    </row>
    <row r="105" spans="2:16" x14ac:dyDescent="0.25">
      <c r="B105" s="51" t="e">
        <f t="shared" ca="1" si="26"/>
        <v>#VALUE!</v>
      </c>
      <c r="C105" s="703" t="e">
        <f t="shared" ca="1" si="27"/>
        <v>#VALUE!</v>
      </c>
      <c r="I105" t="s">
        <v>165</v>
      </c>
      <c r="J105" t="s">
        <v>23</v>
      </c>
      <c r="K105" t="s">
        <v>36</v>
      </c>
      <c r="L105" t="str">
        <f t="shared" si="41"/>
        <v>Tur-Motivo-Mes</v>
      </c>
      <c r="N105">
        <f t="shared" ref="N105:N123" si="43">N104</f>
        <v>10</v>
      </c>
      <c r="O105">
        <f t="shared" si="29"/>
        <v>11</v>
      </c>
      <c r="P105" t="str">
        <f t="shared" ca="1" si="42"/>
        <v>TOTAL</v>
      </c>
    </row>
    <row r="106" spans="2:16" x14ac:dyDescent="0.25">
      <c r="B106" s="51" t="e">
        <f t="shared" ca="1" si="26"/>
        <v>#VALUE!</v>
      </c>
      <c r="C106" s="703" t="e">
        <f t="shared" ca="1" si="27"/>
        <v>#VALUE!</v>
      </c>
      <c r="I106" t="s">
        <v>165</v>
      </c>
      <c r="J106" t="s">
        <v>23</v>
      </c>
      <c r="K106" t="s">
        <v>36</v>
      </c>
      <c r="L106" t="str">
        <f t="shared" si="41"/>
        <v>Tur-Motivo-Mes</v>
      </c>
      <c r="N106">
        <f t="shared" si="43"/>
        <v>10</v>
      </c>
      <c r="O106">
        <f t="shared" si="29"/>
        <v>21</v>
      </c>
      <c r="P106" t="str">
        <f t="shared" ca="1" si="42"/>
        <v>Trabajo</v>
      </c>
    </row>
    <row r="107" spans="2:16" x14ac:dyDescent="0.25">
      <c r="B107" s="51" t="e">
        <f t="shared" ca="1" si="26"/>
        <v>#VALUE!</v>
      </c>
      <c r="C107" s="703" t="e">
        <f t="shared" ca="1" si="27"/>
        <v>#VALUE!</v>
      </c>
      <c r="I107" t="s">
        <v>165</v>
      </c>
      <c r="J107" t="s">
        <v>23</v>
      </c>
      <c r="K107" t="s">
        <v>36</v>
      </c>
      <c r="L107" t="str">
        <f t="shared" si="41"/>
        <v>Tur-Motivo-Mes</v>
      </c>
      <c r="N107">
        <f t="shared" si="43"/>
        <v>10</v>
      </c>
      <c r="O107">
        <f t="shared" si="29"/>
        <v>31</v>
      </c>
      <c r="P107" t="str">
        <f t="shared" ca="1" si="42"/>
        <v>Otros</v>
      </c>
    </row>
    <row r="108" spans="2:16" ht="22.8" x14ac:dyDescent="0.25">
      <c r="B108" s="51" t="str">
        <f t="shared" ca="1" si="26"/>
        <v>T034</v>
      </c>
      <c r="C108" s="703" t="str">
        <f t="shared" ca="1" si="27"/>
        <v>Entradas de turistas procedentes del extranjero con destino en la C.A. de Euskadi, por duración de la estancia según mes. 2017. (V. Absolutos)</v>
      </c>
      <c r="I108" t="s">
        <v>165</v>
      </c>
      <c r="J108" t="s">
        <v>33</v>
      </c>
      <c r="K108" t="s">
        <v>36</v>
      </c>
      <c r="L108" t="str">
        <f t="shared" si="41"/>
        <v>Tur-Duración-Mes</v>
      </c>
      <c r="M108">
        <v>1</v>
      </c>
      <c r="N108">
        <v>11</v>
      </c>
      <c r="O108">
        <f t="shared" si="29"/>
        <v>1</v>
      </c>
      <c r="P108" t="str">
        <f t="shared" ca="1" si="42"/>
        <v>T034.- Entradas de turistas procedentes del extranjero con destino en la C.A. de Euskadi, por duración de la estancia según mes. 2017. (V. Absolutos)</v>
      </c>
    </row>
    <row r="109" spans="2:16" ht="22.8" x14ac:dyDescent="0.25">
      <c r="B109" s="51" t="str">
        <f t="shared" ca="1" si="26"/>
        <v>T034H</v>
      </c>
      <c r="C109" s="703" t="str">
        <f t="shared" ca="1" si="27"/>
        <v>Entradas de turistas procedentes del extranjero con destino en la C.A. de Euskadi, por duración de la estancia según mes. 2017. (% Horizontal)</v>
      </c>
      <c r="I109" t="s">
        <v>165</v>
      </c>
      <c r="J109" t="s">
        <v>33</v>
      </c>
      <c r="K109" t="s">
        <v>36</v>
      </c>
      <c r="L109" t="str">
        <f t="shared" si="41"/>
        <v>Tur-Duración-Mes</v>
      </c>
      <c r="N109">
        <f t="shared" ref="N109:N111" si="44">N108</f>
        <v>11</v>
      </c>
      <c r="O109">
        <f t="shared" si="29"/>
        <v>12</v>
      </c>
      <c r="P109" t="str">
        <f t="shared" ca="1" si="42"/>
        <v>T034H.- Entradas de turistas procedentes del extranjero con destino en la C.A. de Euskadi, por duración de la estancia según mes. 2017. (% Horizontal)</v>
      </c>
    </row>
    <row r="110" spans="2:16" ht="22.8" x14ac:dyDescent="0.25">
      <c r="B110" s="51" t="str">
        <f t="shared" ca="1" si="26"/>
        <v>T034V</v>
      </c>
      <c r="C110" s="703" t="str">
        <f t="shared" ca="1" si="27"/>
        <v>Entradas de turistas procedentes del extranjero con destino en la C.A. de Euskadi, por duración de la estancia según mes. 2017. (% Vertical)</v>
      </c>
      <c r="I110" t="s">
        <v>165</v>
      </c>
      <c r="J110" t="s">
        <v>33</v>
      </c>
      <c r="K110" t="s">
        <v>36</v>
      </c>
      <c r="L110" t="str">
        <f t="shared" si="41"/>
        <v>Tur-Duración-Mes</v>
      </c>
      <c r="N110">
        <f t="shared" si="44"/>
        <v>11</v>
      </c>
      <c r="O110">
        <f t="shared" si="29"/>
        <v>23</v>
      </c>
      <c r="P110" t="str">
        <f t="shared" ca="1" si="42"/>
        <v>T034V.- Entradas de turistas procedentes del extranjero con destino en la C.A. de Euskadi, por duración de la estancia según mes. 2017. (% Vertical)</v>
      </c>
    </row>
    <row r="111" spans="2:16" ht="34.200000000000003" x14ac:dyDescent="0.25">
      <c r="B111" s="51" t="str">
        <f t="shared" ca="1" si="26"/>
        <v>V034</v>
      </c>
      <c r="C111" s="703" t="str">
        <f t="shared" ca="1" si="27"/>
        <v>Variación interanual de las entradas de turistas procedentes del extranjero con destino en la C.A. de Euskadi, por duración de la estancia según mes. 2017. (% Variación)</v>
      </c>
      <c r="I111" t="s">
        <v>165</v>
      </c>
      <c r="J111" t="s">
        <v>33</v>
      </c>
      <c r="K111" t="s">
        <v>36</v>
      </c>
      <c r="L111" t="str">
        <f t="shared" si="41"/>
        <v>Tur-Duración-Mes</v>
      </c>
      <c r="N111">
        <f t="shared" si="44"/>
        <v>11</v>
      </c>
      <c r="O111">
        <f t="shared" si="29"/>
        <v>34</v>
      </c>
      <c r="P111" t="str">
        <f t="shared" ca="1" si="42"/>
        <v>V034.- Variación interanual de las entradas de turistas procedentes del extranjero con destino en la C.A. de Euskadi, por duración de la estancia según mes. 2017. (% Variación)</v>
      </c>
    </row>
    <row r="112" spans="2:16" ht="22.8" x14ac:dyDescent="0.25">
      <c r="B112" s="51" t="str">
        <f t="shared" ca="1" si="26"/>
        <v>T035</v>
      </c>
      <c r="C112" s="703" t="str">
        <f t="shared" ca="1" si="27"/>
        <v>Entradas de turistas procedentes del extranjero con destino en la C.A. de Euskadi, por alojamiento utilizado según mes. 2017. (V. Absolutos)</v>
      </c>
      <c r="I112" t="s">
        <v>165</v>
      </c>
      <c r="J112" t="s">
        <v>39</v>
      </c>
      <c r="K112" t="s">
        <v>36</v>
      </c>
      <c r="L112" t="str">
        <f>IF(LEN(K112)=0,CONCATENATE(I112,"-",J112),CONCATENATE(I112,"-",J112,"-",K112))</f>
        <v>Tur-Aloja-Mes</v>
      </c>
      <c r="M112">
        <v>1</v>
      </c>
      <c r="N112">
        <v>11</v>
      </c>
      <c r="O112">
        <f t="shared" si="29"/>
        <v>1</v>
      </c>
      <c r="P112" t="str">
        <f ca="1">INDIRECT("'" &amp; L112 &amp; "'!A" &amp;  O112)</f>
        <v>T035.- Entradas de turistas procedentes del extranjero con destino en la C.A. de Euskadi, por alojamiento utilizado según mes. 2017. (V. Absolutos)</v>
      </c>
    </row>
    <row r="113" spans="2:16" x14ac:dyDescent="0.25">
      <c r="B113" s="51" t="e">
        <f t="shared" ca="1" si="26"/>
        <v>#VALUE!</v>
      </c>
      <c r="C113" s="703" t="e">
        <f t="shared" ca="1" si="27"/>
        <v>#VALUE!</v>
      </c>
      <c r="I113" t="s">
        <v>165</v>
      </c>
      <c r="J113" t="s">
        <v>39</v>
      </c>
      <c r="K113" t="s">
        <v>36</v>
      </c>
      <c r="L113" t="str">
        <f t="shared" ref="L113:L119" si="45">IF(LEN(K113)=0,CONCATENATE(I113,"-",J113),CONCATENATE(I113,"-",J113,"-",K113))</f>
        <v>Tur-Aloja-Mes</v>
      </c>
      <c r="N113">
        <f>N112</f>
        <v>11</v>
      </c>
      <c r="O113">
        <f t="shared" si="29"/>
        <v>12</v>
      </c>
      <c r="P113" t="str">
        <f t="shared" ref="P113:P119" ca="1" si="46">INDIRECT("'" &amp; L113 &amp; "'!A" &amp;  O113)</f>
        <v>Hoteles o similares</v>
      </c>
    </row>
    <row r="114" spans="2:16" x14ac:dyDescent="0.25">
      <c r="B114" s="51" t="e">
        <f t="shared" ca="1" si="26"/>
        <v>#VALUE!</v>
      </c>
      <c r="C114" s="703" t="e">
        <f t="shared" ca="1" si="27"/>
        <v>#VALUE!</v>
      </c>
      <c r="I114" t="s">
        <v>165</v>
      </c>
      <c r="J114" t="s">
        <v>39</v>
      </c>
      <c r="K114" t="s">
        <v>36</v>
      </c>
      <c r="L114" t="str">
        <f t="shared" si="45"/>
        <v>Tur-Aloja-Mes</v>
      </c>
      <c r="N114">
        <f>N113</f>
        <v>11</v>
      </c>
      <c r="O114">
        <f t="shared" si="29"/>
        <v>23</v>
      </c>
      <c r="P114">
        <f t="shared" ca="1" si="46"/>
        <v>0</v>
      </c>
    </row>
    <row r="115" spans="2:16" x14ac:dyDescent="0.25">
      <c r="B115" s="51" t="e">
        <f t="shared" ca="1" si="26"/>
        <v>#VALUE!</v>
      </c>
      <c r="C115" s="703" t="e">
        <f t="shared" ca="1" si="27"/>
        <v>#VALUE!</v>
      </c>
      <c r="I115" t="s">
        <v>165</v>
      </c>
      <c r="J115" t="s">
        <v>39</v>
      </c>
      <c r="K115" t="s">
        <v>36</v>
      </c>
      <c r="L115" t="str">
        <f t="shared" si="45"/>
        <v>Tur-Aloja-Mes</v>
      </c>
      <c r="N115">
        <f>N114</f>
        <v>11</v>
      </c>
      <c r="O115">
        <f t="shared" si="29"/>
        <v>34</v>
      </c>
      <c r="P115">
        <f t="shared" ca="1" si="46"/>
        <v>0</v>
      </c>
    </row>
    <row r="116" spans="2:16" ht="34.200000000000003" x14ac:dyDescent="0.25">
      <c r="B116" s="51" t="str">
        <f t="shared" ca="1" si="26"/>
        <v>T036</v>
      </c>
      <c r="C116" s="703" t="str">
        <f t="shared" ca="1" si="27"/>
        <v>Entradas de turistas procedentes del extranjero con destino en la C.A. de Euskadi, por la forma de organización del viaje según mes. 2017. (V. Absolutos)</v>
      </c>
      <c r="I116" t="s">
        <v>165</v>
      </c>
      <c r="J116" t="s">
        <v>40</v>
      </c>
      <c r="K116" t="s">
        <v>36</v>
      </c>
      <c r="L116" t="str">
        <f t="shared" si="45"/>
        <v>Tur-Paquete-Mes</v>
      </c>
      <c r="M116">
        <v>1</v>
      </c>
      <c r="N116">
        <v>7</v>
      </c>
      <c r="O116">
        <f t="shared" si="29"/>
        <v>1</v>
      </c>
      <c r="P116" t="str">
        <f t="shared" ca="1" si="46"/>
        <v>T036.- Entradas de turistas procedentes del extranjero con destino en la C.A. de Euskadi, por la forma de organización del viaje según mes. 2017. (V. Absolutos)</v>
      </c>
    </row>
    <row r="117" spans="2:16" ht="34.200000000000003" x14ac:dyDescent="0.25">
      <c r="B117" s="51" t="str">
        <f t="shared" ca="1" si="26"/>
        <v>T036H</v>
      </c>
      <c r="C117" s="703" t="str">
        <f t="shared" ca="1" si="27"/>
        <v>Entradas de turistas procedentes del extranjero con destino en la C.A. de Euskadi, por la forma de organización del viaje según mes. 2017. (% Horizontal)</v>
      </c>
      <c r="I117" t="s">
        <v>165</v>
      </c>
      <c r="J117" t="s">
        <v>40</v>
      </c>
      <c r="K117" t="s">
        <v>36</v>
      </c>
      <c r="L117" t="str">
        <f t="shared" si="45"/>
        <v>Tur-Paquete-Mes</v>
      </c>
      <c r="N117">
        <f t="shared" ref="N117:N119" si="47">N116</f>
        <v>7</v>
      </c>
      <c r="O117">
        <f t="shared" si="29"/>
        <v>8</v>
      </c>
      <c r="P117" t="str">
        <f t="shared" ca="1" si="46"/>
        <v>T036H.- Entradas de turistas procedentes del extranjero con destino en la C.A. de Euskadi, por la forma de organización del viaje según mes. 2017. (% Horizontal)</v>
      </c>
    </row>
    <row r="118" spans="2:16" ht="22.8" x14ac:dyDescent="0.25">
      <c r="B118" s="51" t="str">
        <f t="shared" ca="1" si="26"/>
        <v>T036V</v>
      </c>
      <c r="C118" s="703" t="str">
        <f t="shared" ca="1" si="27"/>
        <v>Entradas de turistas procedentes del extranjero con destino en la C.A. de Euskadi, por la forma de organización del viaje según mes. 2017. (% Vertical)</v>
      </c>
      <c r="I118" t="s">
        <v>165</v>
      </c>
      <c r="J118" t="s">
        <v>40</v>
      </c>
      <c r="K118" t="s">
        <v>36</v>
      </c>
      <c r="L118" t="str">
        <f t="shared" si="45"/>
        <v>Tur-Paquete-Mes</v>
      </c>
      <c r="N118">
        <f t="shared" si="47"/>
        <v>7</v>
      </c>
      <c r="O118">
        <f t="shared" si="29"/>
        <v>15</v>
      </c>
      <c r="P118" t="str">
        <f t="shared" ca="1" si="46"/>
        <v>T036V.- Entradas de turistas procedentes del extranjero con destino en la C.A. de Euskadi, por la forma de organización del viaje según mes. 2017. (% Vertical)</v>
      </c>
    </row>
    <row r="119" spans="2:16" ht="34.200000000000003" x14ac:dyDescent="0.25">
      <c r="B119" s="51" t="str">
        <f t="shared" ca="1" si="26"/>
        <v>V036</v>
      </c>
      <c r="C119" s="703" t="str">
        <f t="shared" ca="1" si="27"/>
        <v>Variación interanual de las entradas de turistas procedentes del extranjero con destino en la C.A. de Euskadi, por la forma de organización del viaje según mes. 2017. (% Variación)</v>
      </c>
      <c r="I119" t="s">
        <v>165</v>
      </c>
      <c r="J119" t="s">
        <v>40</v>
      </c>
      <c r="K119" t="s">
        <v>36</v>
      </c>
      <c r="L119" t="str">
        <f t="shared" si="45"/>
        <v>Tur-Paquete-Mes</v>
      </c>
      <c r="N119">
        <f t="shared" si="47"/>
        <v>7</v>
      </c>
      <c r="O119">
        <f t="shared" si="29"/>
        <v>22</v>
      </c>
      <c r="P119" t="str">
        <f t="shared" ca="1" si="46"/>
        <v>V036.- Variación interanual de las entradas de turistas procedentes del extranjero con destino en la C.A. de Euskadi, por la forma de organización del viaje según mes. 2017. (% Variación)</v>
      </c>
    </row>
    <row r="120" spans="2:16" x14ac:dyDescent="0.25">
      <c r="B120" s="51" t="e">
        <f t="shared" ca="1" si="26"/>
        <v>#REF!</v>
      </c>
      <c r="C120" s="703" t="e">
        <f t="shared" ca="1" si="27"/>
        <v>#REF!</v>
      </c>
      <c r="I120" t="s">
        <v>165</v>
      </c>
      <c r="J120" t="s">
        <v>162</v>
      </c>
      <c r="K120" t="s">
        <v>36</v>
      </c>
      <c r="L120" t="str">
        <f t="shared" si="41"/>
        <v>Tur-Prov-Mes</v>
      </c>
      <c r="M120">
        <v>1</v>
      </c>
      <c r="N120">
        <v>9</v>
      </c>
      <c r="O120">
        <f t="shared" si="29"/>
        <v>1</v>
      </c>
      <c r="P120" t="e">
        <f t="shared" ca="1" si="42"/>
        <v>#REF!</v>
      </c>
    </row>
    <row r="121" spans="2:16" x14ac:dyDescent="0.25">
      <c r="B121" s="51" t="e">
        <f t="shared" ca="1" si="26"/>
        <v>#REF!</v>
      </c>
      <c r="C121" s="703" t="e">
        <f t="shared" ca="1" si="27"/>
        <v>#REF!</v>
      </c>
      <c r="I121" t="s">
        <v>165</v>
      </c>
      <c r="J121" t="s">
        <v>162</v>
      </c>
      <c r="K121" t="s">
        <v>36</v>
      </c>
      <c r="L121" t="str">
        <f t="shared" si="41"/>
        <v>Tur-Prov-Mes</v>
      </c>
      <c r="N121">
        <f t="shared" si="43"/>
        <v>9</v>
      </c>
      <c r="O121">
        <f t="shared" si="29"/>
        <v>10</v>
      </c>
      <c r="P121" t="e">
        <f t="shared" ca="1" si="42"/>
        <v>#REF!</v>
      </c>
    </row>
    <row r="122" spans="2:16" x14ac:dyDescent="0.25">
      <c r="B122" s="51" t="e">
        <f t="shared" ca="1" si="26"/>
        <v>#REF!</v>
      </c>
      <c r="C122" s="703" t="e">
        <f t="shared" ca="1" si="27"/>
        <v>#REF!</v>
      </c>
      <c r="I122" t="s">
        <v>165</v>
      </c>
      <c r="J122" t="s">
        <v>162</v>
      </c>
      <c r="K122" t="s">
        <v>36</v>
      </c>
      <c r="L122" t="str">
        <f t="shared" si="41"/>
        <v>Tur-Prov-Mes</v>
      </c>
      <c r="N122">
        <f t="shared" si="43"/>
        <v>9</v>
      </c>
      <c r="O122">
        <f t="shared" si="29"/>
        <v>19</v>
      </c>
      <c r="P122" t="e">
        <f t="shared" ca="1" si="42"/>
        <v>#REF!</v>
      </c>
    </row>
    <row r="123" spans="2:16" x14ac:dyDescent="0.25">
      <c r="B123" s="51" t="e">
        <f t="shared" ca="1" si="26"/>
        <v>#REF!</v>
      </c>
      <c r="C123" s="703" t="e">
        <f t="shared" ca="1" si="27"/>
        <v>#REF!</v>
      </c>
      <c r="I123" t="s">
        <v>165</v>
      </c>
      <c r="J123" t="s">
        <v>162</v>
      </c>
      <c r="K123" t="s">
        <v>36</v>
      </c>
      <c r="L123" t="str">
        <f t="shared" si="41"/>
        <v>Tur-Prov-Mes</v>
      </c>
      <c r="N123">
        <f t="shared" si="43"/>
        <v>9</v>
      </c>
      <c r="O123">
        <f t="shared" si="29"/>
        <v>28</v>
      </c>
      <c r="P123" t="e">
        <f t="shared" ca="1" si="42"/>
        <v>#REF!</v>
      </c>
    </row>
    <row r="124" spans="2:16" x14ac:dyDescent="0.25">
      <c r="B124" s="51" t="e">
        <f t="shared" ca="1" si="26"/>
        <v>#REF!</v>
      </c>
      <c r="C124" s="703" t="e">
        <f t="shared" ca="1" si="27"/>
        <v>#REF!</v>
      </c>
      <c r="I124" t="s">
        <v>165</v>
      </c>
      <c r="J124" t="s">
        <v>163</v>
      </c>
      <c r="K124" t="s">
        <v>36</v>
      </c>
      <c r="L124" t="str">
        <f t="shared" si="41"/>
        <v>Tur-Destino-Mes</v>
      </c>
      <c r="M124">
        <v>1</v>
      </c>
      <c r="N124">
        <v>14</v>
      </c>
      <c r="O124">
        <f t="shared" si="29"/>
        <v>1</v>
      </c>
      <c r="P124" t="e">
        <f t="shared" ca="1" si="42"/>
        <v>#REF!</v>
      </c>
    </row>
    <row r="125" spans="2:16" x14ac:dyDescent="0.25">
      <c r="B125" s="51" t="e">
        <f t="shared" ca="1" si="26"/>
        <v>#REF!</v>
      </c>
      <c r="C125" s="703" t="e">
        <f t="shared" ca="1" si="27"/>
        <v>#REF!</v>
      </c>
      <c r="I125" t="s">
        <v>165</v>
      </c>
      <c r="J125" t="s">
        <v>163</v>
      </c>
      <c r="K125" t="s">
        <v>36</v>
      </c>
      <c r="L125" t="str">
        <f t="shared" si="41"/>
        <v>Tur-Destino-Mes</v>
      </c>
      <c r="N125">
        <f t="shared" ref="N125:N127" si="48">N124</f>
        <v>14</v>
      </c>
      <c r="O125">
        <f t="shared" si="29"/>
        <v>15</v>
      </c>
      <c r="P125" t="e">
        <f t="shared" ca="1" si="42"/>
        <v>#REF!</v>
      </c>
    </row>
    <row r="126" spans="2:16" x14ac:dyDescent="0.25">
      <c r="B126" s="51" t="e">
        <f t="shared" ca="1" si="26"/>
        <v>#REF!</v>
      </c>
      <c r="C126" s="703" t="e">
        <f t="shared" ca="1" si="27"/>
        <v>#REF!</v>
      </c>
      <c r="I126" t="s">
        <v>165</v>
      </c>
      <c r="J126" t="s">
        <v>163</v>
      </c>
      <c r="K126" t="s">
        <v>36</v>
      </c>
      <c r="L126" t="str">
        <f t="shared" si="41"/>
        <v>Tur-Destino-Mes</v>
      </c>
      <c r="N126">
        <f t="shared" si="48"/>
        <v>14</v>
      </c>
      <c r="O126">
        <f t="shared" si="29"/>
        <v>29</v>
      </c>
      <c r="P126" t="e">
        <f t="shared" ca="1" si="42"/>
        <v>#REF!</v>
      </c>
    </row>
    <row r="127" spans="2:16" x14ac:dyDescent="0.25">
      <c r="B127" s="51" t="e">
        <f t="shared" ca="1" si="26"/>
        <v>#REF!</v>
      </c>
      <c r="C127" s="703" t="e">
        <f t="shared" ca="1" si="27"/>
        <v>#REF!</v>
      </c>
      <c r="I127" t="s">
        <v>165</v>
      </c>
      <c r="J127" t="s">
        <v>163</v>
      </c>
      <c r="K127" t="s">
        <v>36</v>
      </c>
      <c r="L127" t="str">
        <f t="shared" si="41"/>
        <v>Tur-Destino-Mes</v>
      </c>
      <c r="N127">
        <f t="shared" si="48"/>
        <v>14</v>
      </c>
      <c r="O127">
        <f t="shared" si="29"/>
        <v>43</v>
      </c>
      <c r="P127" t="e">
        <f t="shared" ca="1" si="42"/>
        <v>#REF!</v>
      </c>
    </row>
    <row r="128" spans="2:16" ht="22.8" x14ac:dyDescent="0.25">
      <c r="B128" s="51" t="str">
        <f t="shared" ca="1" si="26"/>
        <v>T039</v>
      </c>
      <c r="C128" s="703" t="str">
        <f t="shared" ca="1" si="27"/>
        <v>Entradas de turistas procedentes del extranjero con destino en la C.A. de Euskadi, por país de residencia según vía de acceso. 2017. (V. Absolutos)</v>
      </c>
      <c r="I128" t="s">
        <v>165</v>
      </c>
      <c r="J128" t="s">
        <v>38</v>
      </c>
      <c r="K128" t="s">
        <v>164</v>
      </c>
      <c r="L128" t="str">
        <f>IF(LEN(K128)=0,CONCATENATE(I128,"-",J128),CONCATENATE(I128,"-",J128,"-",K128))</f>
        <v>Tur-Resi-Vía</v>
      </c>
      <c r="M128">
        <v>1</v>
      </c>
      <c r="N128">
        <v>19</v>
      </c>
      <c r="O128">
        <f t="shared" si="29"/>
        <v>1</v>
      </c>
      <c r="P128" t="str">
        <f ca="1">INDIRECT("'" &amp; L128 &amp; "'!A" &amp;  O128)</f>
        <v>T039.- Entradas de turistas procedentes del extranjero con destino en la C.A. de Euskadi, por país de residencia según vía de acceso. 2017. (V. Absolutos)</v>
      </c>
    </row>
    <row r="129" spans="2:16" x14ac:dyDescent="0.25">
      <c r="B129" s="51" t="e">
        <f t="shared" ca="1" si="26"/>
        <v>#VALUE!</v>
      </c>
      <c r="C129" s="703" t="e">
        <f t="shared" ca="1" si="27"/>
        <v>#VALUE!</v>
      </c>
      <c r="I129" t="s">
        <v>165</v>
      </c>
      <c r="J129" t="s">
        <v>38</v>
      </c>
      <c r="K129" t="s">
        <v>164</v>
      </c>
      <c r="L129" t="str">
        <f t="shared" ref="L129:L139" si="49">IF(LEN(K129)=0,CONCATENATE(I129,"-",J129),CONCATENATE(I129,"-",J129,"-",K129))</f>
        <v>Tur-Resi-Vía</v>
      </c>
      <c r="N129">
        <f>N128</f>
        <v>19</v>
      </c>
      <c r="O129">
        <f t="shared" si="29"/>
        <v>20</v>
      </c>
      <c r="P129" t="str">
        <f t="shared" ref="P129:P139" ca="1" si="50">INDIRECT("'" &amp; L129 &amp; "'!A" &amp;  O129)</f>
        <v>Francia</v>
      </c>
    </row>
    <row r="130" spans="2:16" x14ac:dyDescent="0.25">
      <c r="B130" s="51" t="e">
        <f t="shared" ca="1" si="26"/>
        <v>#VALUE!</v>
      </c>
      <c r="C130" s="703" t="e">
        <f t="shared" ca="1" si="27"/>
        <v>#VALUE!</v>
      </c>
      <c r="I130" t="s">
        <v>165</v>
      </c>
      <c r="J130" t="s">
        <v>38</v>
      </c>
      <c r="K130" t="s">
        <v>164</v>
      </c>
      <c r="L130" t="str">
        <f t="shared" si="49"/>
        <v>Tur-Resi-Vía</v>
      </c>
      <c r="N130">
        <f>N129</f>
        <v>19</v>
      </c>
      <c r="O130">
        <f t="shared" si="29"/>
        <v>39</v>
      </c>
      <c r="P130" t="str">
        <f t="shared" ca="1" si="50"/>
        <v>Italia</v>
      </c>
    </row>
    <row r="131" spans="2:16" x14ac:dyDescent="0.25">
      <c r="B131" s="51" t="e">
        <f t="shared" ca="1" si="26"/>
        <v>#VALUE!</v>
      </c>
      <c r="C131" s="703" t="e">
        <f t="shared" ca="1" si="27"/>
        <v>#VALUE!</v>
      </c>
      <c r="I131" t="s">
        <v>165</v>
      </c>
      <c r="J131" t="s">
        <v>38</v>
      </c>
      <c r="K131" t="s">
        <v>164</v>
      </c>
      <c r="L131" t="str">
        <f t="shared" si="49"/>
        <v>Tur-Resi-Vía</v>
      </c>
      <c r="N131">
        <f>N130</f>
        <v>19</v>
      </c>
      <c r="O131">
        <f t="shared" si="29"/>
        <v>58</v>
      </c>
      <c r="P131" t="str">
        <f t="shared" ca="1" si="50"/>
        <v>Bélgica</v>
      </c>
    </row>
    <row r="132" spans="2:16" ht="22.8" x14ac:dyDescent="0.25">
      <c r="B132" s="51" t="str">
        <f t="shared" ca="1" si="26"/>
        <v>T040</v>
      </c>
      <c r="C132" s="703" t="str">
        <f t="shared" ca="1" si="27"/>
        <v>Entradas de turistas procedentes del extranjero con destino en la C.A. de Euskadi, por motivo de la visita según vía de acceso. 2017. (V. Absolutos)</v>
      </c>
      <c r="I132" t="s">
        <v>165</v>
      </c>
      <c r="J132" t="s">
        <v>23</v>
      </c>
      <c r="K132" t="s">
        <v>164</v>
      </c>
      <c r="L132" t="str">
        <f t="shared" si="49"/>
        <v>Tur-Motivo-Vía</v>
      </c>
      <c r="M132">
        <v>1</v>
      </c>
      <c r="N132">
        <v>11</v>
      </c>
      <c r="O132">
        <f t="shared" si="29"/>
        <v>1</v>
      </c>
      <c r="P132" t="str">
        <f t="shared" ca="1" si="50"/>
        <v>T040.- Entradas de turistas procedentes del extranjero con destino en la C.A. de Euskadi, por motivo de la visita según vía de acceso. 2017. (V. Absolutos)</v>
      </c>
    </row>
    <row r="133" spans="2:16" x14ac:dyDescent="0.25">
      <c r="B133" s="51" t="e">
        <f t="shared" ca="1" si="26"/>
        <v>#VALUE!</v>
      </c>
      <c r="C133" s="703" t="e">
        <f t="shared" ca="1" si="27"/>
        <v>#VALUE!</v>
      </c>
      <c r="I133" t="s">
        <v>165</v>
      </c>
      <c r="J133" t="s">
        <v>23</v>
      </c>
      <c r="K133" t="s">
        <v>164</v>
      </c>
      <c r="L133" t="str">
        <f t="shared" si="49"/>
        <v>Tur-Motivo-Vía</v>
      </c>
      <c r="N133">
        <f t="shared" ref="N133:N135" si="51">N132</f>
        <v>11</v>
      </c>
      <c r="O133">
        <f t="shared" si="29"/>
        <v>12</v>
      </c>
      <c r="P133" t="str">
        <f t="shared" ca="1" si="50"/>
        <v>TOTAL</v>
      </c>
    </row>
    <row r="134" spans="2:16" x14ac:dyDescent="0.25">
      <c r="B134" s="51" t="e">
        <f t="shared" ca="1" si="26"/>
        <v>#VALUE!</v>
      </c>
      <c r="C134" s="703" t="e">
        <f t="shared" ca="1" si="27"/>
        <v>#VALUE!</v>
      </c>
      <c r="I134" t="s">
        <v>165</v>
      </c>
      <c r="J134" t="s">
        <v>23</v>
      </c>
      <c r="K134" t="s">
        <v>164</v>
      </c>
      <c r="L134" t="str">
        <f t="shared" si="49"/>
        <v>Tur-Motivo-Vía</v>
      </c>
      <c r="N134">
        <f t="shared" si="51"/>
        <v>11</v>
      </c>
      <c r="O134">
        <f t="shared" si="29"/>
        <v>23</v>
      </c>
      <c r="P134" t="str">
        <f t="shared" ca="1" si="50"/>
        <v>Trabajo</v>
      </c>
    </row>
    <row r="135" spans="2:16" x14ac:dyDescent="0.25">
      <c r="B135" s="51" t="e">
        <f t="shared" ca="1" si="26"/>
        <v>#VALUE!</v>
      </c>
      <c r="C135" s="703" t="e">
        <f t="shared" ca="1" si="27"/>
        <v>#VALUE!</v>
      </c>
      <c r="I135" t="s">
        <v>165</v>
      </c>
      <c r="J135" t="s">
        <v>23</v>
      </c>
      <c r="K135" t="s">
        <v>164</v>
      </c>
      <c r="L135" t="str">
        <f t="shared" si="49"/>
        <v>Tur-Motivo-Vía</v>
      </c>
      <c r="N135">
        <f t="shared" si="51"/>
        <v>11</v>
      </c>
      <c r="O135">
        <f t="shared" si="29"/>
        <v>34</v>
      </c>
      <c r="P135" t="str">
        <f t="shared" ca="1" si="50"/>
        <v>Otros</v>
      </c>
    </row>
    <row r="136" spans="2:16" ht="34.200000000000003" x14ac:dyDescent="0.25">
      <c r="B136" s="51" t="str">
        <f t="shared" ca="1" si="26"/>
        <v>T041</v>
      </c>
      <c r="C136" s="703" t="str">
        <f t="shared" ca="1" si="27"/>
        <v>Entradas de turistas procedentes del extranjero con destino en la C.A. de Euskadi, por duración de la estancia según vía de acceso. 2017. (V. Absolutos)</v>
      </c>
      <c r="I136" t="s">
        <v>165</v>
      </c>
      <c r="J136" t="s">
        <v>33</v>
      </c>
      <c r="K136" t="s">
        <v>164</v>
      </c>
      <c r="L136" t="str">
        <f t="shared" si="49"/>
        <v>Tur-Duración-Vía</v>
      </c>
      <c r="M136">
        <v>1</v>
      </c>
      <c r="N136">
        <v>12</v>
      </c>
      <c r="O136">
        <f t="shared" si="29"/>
        <v>1</v>
      </c>
      <c r="P136" t="str">
        <f t="shared" ca="1" si="50"/>
        <v>T041.- Entradas de turistas procedentes del extranjero con destino en la C.A. de Euskadi, por duración de la estancia según vía de acceso. 2017. (V. Absolutos)</v>
      </c>
    </row>
    <row r="137" spans="2:16" ht="34.200000000000003" x14ac:dyDescent="0.25">
      <c r="B137" s="51" t="str">
        <f t="shared" ca="1" si="26"/>
        <v>T041H</v>
      </c>
      <c r="C137" s="703" t="str">
        <f t="shared" ca="1" si="27"/>
        <v>Entradas de turistas procedentes del extranjero con destino en la C.A. de Euskadi, por duración de la estancia según vía de acceso. 2017. (% Horizontal)</v>
      </c>
      <c r="I137" t="s">
        <v>165</v>
      </c>
      <c r="J137" t="s">
        <v>33</v>
      </c>
      <c r="K137" t="s">
        <v>164</v>
      </c>
      <c r="L137" t="str">
        <f t="shared" si="49"/>
        <v>Tur-Duración-Vía</v>
      </c>
      <c r="N137">
        <f t="shared" ref="N137:N139" si="52">N136</f>
        <v>12</v>
      </c>
      <c r="O137">
        <f t="shared" si="29"/>
        <v>13</v>
      </c>
      <c r="P137" t="str">
        <f t="shared" ca="1" si="50"/>
        <v>T041H.- Entradas de turistas procedentes del extranjero con destino en la C.A. de Euskadi, por duración de la estancia según vía de acceso. 2017. (% Horizontal)</v>
      </c>
    </row>
    <row r="138" spans="2:16" ht="22.8" x14ac:dyDescent="0.25">
      <c r="B138" s="51" t="str">
        <f t="shared" ca="1" si="26"/>
        <v>T041V</v>
      </c>
      <c r="C138" s="703" t="str">
        <f t="shared" ca="1" si="27"/>
        <v>Entradas de turistas procedentes del extranjero con destino en la C.A. de Euskadi, por duración de la estancia según vía de acceso. 2017. (% Vertical)</v>
      </c>
      <c r="I138" t="s">
        <v>165</v>
      </c>
      <c r="J138" t="s">
        <v>33</v>
      </c>
      <c r="K138" t="s">
        <v>164</v>
      </c>
      <c r="L138" t="str">
        <f t="shared" si="49"/>
        <v>Tur-Duración-Vía</v>
      </c>
      <c r="N138">
        <f t="shared" si="52"/>
        <v>12</v>
      </c>
      <c r="O138">
        <f t="shared" si="29"/>
        <v>25</v>
      </c>
      <c r="P138" t="str">
        <f t="shared" ca="1" si="50"/>
        <v>T041V.- Entradas de turistas procedentes del extranjero con destino en la C.A. de Euskadi, por duración de la estancia según vía de acceso. 2017. (% Vertical)</v>
      </c>
    </row>
    <row r="139" spans="2:16" ht="34.200000000000003" x14ac:dyDescent="0.25">
      <c r="B139" s="51" t="str">
        <f t="shared" ca="1" si="26"/>
        <v>V041</v>
      </c>
      <c r="C139" s="703" t="str">
        <f t="shared" ca="1" si="27"/>
        <v>Variación interanual de las entradas de turistas procedentes del extranjero con destino en la C.A. de Euskadi, por duración de la estancia según vía de acceso. 2017. (% Variación)</v>
      </c>
      <c r="I139" t="s">
        <v>165</v>
      </c>
      <c r="J139" t="s">
        <v>33</v>
      </c>
      <c r="K139" t="s">
        <v>164</v>
      </c>
      <c r="L139" t="str">
        <f t="shared" si="49"/>
        <v>Tur-Duración-Vía</v>
      </c>
      <c r="N139">
        <f t="shared" si="52"/>
        <v>12</v>
      </c>
      <c r="O139">
        <f t="shared" si="29"/>
        <v>37</v>
      </c>
      <c r="P139" t="str">
        <f t="shared" ca="1" si="50"/>
        <v>V041.- Variación interanual de las entradas de turistas procedentes del extranjero con destino en la C.A. de Euskadi, por duración de la estancia según vía de acceso. 2017. (% Variación)</v>
      </c>
    </row>
    <row r="140" spans="2:16" ht="22.8" x14ac:dyDescent="0.25">
      <c r="B140" s="51" t="str">
        <f t="shared" ca="1" si="26"/>
        <v>T042</v>
      </c>
      <c r="C140" s="703" t="str">
        <f t="shared" ca="1" si="27"/>
        <v>Entradas de turistas procedentes del extranjero con destino en la C.A. de Euskadi, por alojamiento utilizado según vía de acceso. 2017. (V. Absolutos)</v>
      </c>
      <c r="I140" t="s">
        <v>165</v>
      </c>
      <c r="J140" t="s">
        <v>39</v>
      </c>
      <c r="K140" t="s">
        <v>164</v>
      </c>
      <c r="L140" t="str">
        <f>IF(LEN(K140)=0,CONCATENATE(I140,"-",J140),CONCATENATE(I140,"-",J140,"-",K140))</f>
        <v>Tur-Aloja-Vía</v>
      </c>
      <c r="M140">
        <v>1</v>
      </c>
      <c r="N140">
        <v>11</v>
      </c>
      <c r="O140">
        <f t="shared" si="29"/>
        <v>1</v>
      </c>
      <c r="P140" t="str">
        <f ca="1">INDIRECT("'" &amp; L140 &amp; "'!A" &amp;  O140)</f>
        <v>T042.- Entradas de turistas procedentes del extranjero con destino en la C.A. de Euskadi, por alojamiento utilizado según vía de acceso. 2017. (V. Absolutos)</v>
      </c>
    </row>
    <row r="141" spans="2:16" x14ac:dyDescent="0.25">
      <c r="B141" s="51" t="e">
        <f t="shared" ca="1" si="26"/>
        <v>#VALUE!</v>
      </c>
      <c r="C141" s="703" t="e">
        <f t="shared" ca="1" si="27"/>
        <v>#VALUE!</v>
      </c>
      <c r="I141" t="s">
        <v>165</v>
      </c>
      <c r="J141" t="s">
        <v>39</v>
      </c>
      <c r="K141" t="s">
        <v>164</v>
      </c>
      <c r="L141" t="str">
        <f t="shared" ref="L141:L163" si="53">IF(LEN(K141)=0,CONCATENATE(I141,"-",J141),CONCATENATE(I141,"-",J141,"-",K141))</f>
        <v>Tur-Aloja-Vía</v>
      </c>
      <c r="N141">
        <f>N140</f>
        <v>11</v>
      </c>
      <c r="O141">
        <f t="shared" si="29"/>
        <v>12</v>
      </c>
      <c r="P141" t="str">
        <f t="shared" ref="P141:P163" ca="1" si="54">INDIRECT("'" &amp; L141 &amp; "'!A" &amp;  O141)</f>
        <v>Hoteles o similares</v>
      </c>
    </row>
    <row r="142" spans="2:16" x14ac:dyDescent="0.25">
      <c r="B142" s="51" t="e">
        <f t="shared" ref="B142:B205" ca="1" si="55">MID(P142,1,FIND(".-",P142)-1)</f>
        <v>#VALUE!</v>
      </c>
      <c r="C142" s="703" t="e">
        <f t="shared" ref="C142:C205" ca="1" si="56">MID(P142,FIND(".-",P142)+3,(LEN(P142)-FIND(".-",P142)-2))</f>
        <v>#VALUE!</v>
      </c>
      <c r="I142" t="s">
        <v>165</v>
      </c>
      <c r="J142" t="s">
        <v>39</v>
      </c>
      <c r="K142" t="s">
        <v>164</v>
      </c>
      <c r="L142" t="str">
        <f t="shared" si="53"/>
        <v>Tur-Aloja-Vía</v>
      </c>
      <c r="N142">
        <f>N141</f>
        <v>11</v>
      </c>
      <c r="O142">
        <f t="shared" ref="O142:O199" si="57">IF(M142=1,1,O141+N142)</f>
        <v>23</v>
      </c>
      <c r="P142">
        <f t="shared" ca="1" si="54"/>
        <v>0</v>
      </c>
    </row>
    <row r="143" spans="2:16" x14ac:dyDescent="0.25">
      <c r="B143" s="51" t="e">
        <f t="shared" ca="1" si="55"/>
        <v>#VALUE!</v>
      </c>
      <c r="C143" s="703" t="e">
        <f t="shared" ca="1" si="56"/>
        <v>#VALUE!</v>
      </c>
      <c r="I143" t="s">
        <v>165</v>
      </c>
      <c r="J143" t="s">
        <v>39</v>
      </c>
      <c r="K143" t="s">
        <v>164</v>
      </c>
      <c r="L143" t="str">
        <f t="shared" si="53"/>
        <v>Tur-Aloja-Vía</v>
      </c>
      <c r="N143">
        <f>N142</f>
        <v>11</v>
      </c>
      <c r="O143">
        <f t="shared" si="57"/>
        <v>34</v>
      </c>
      <c r="P143">
        <f t="shared" ca="1" si="54"/>
        <v>0</v>
      </c>
    </row>
    <row r="144" spans="2:16" ht="34.200000000000003" x14ac:dyDescent="0.25">
      <c r="B144" s="51" t="str">
        <f t="shared" ca="1" si="55"/>
        <v>T043</v>
      </c>
      <c r="C144" s="703" t="str">
        <f t="shared" ca="1" si="56"/>
        <v>Entradas de turistas procedentes del extranjero con destino en la C.A. de Euskadi, por la forma de organización del viaje según vía de acceso. 2017. (V. Absolutos)</v>
      </c>
      <c r="I144" t="s">
        <v>165</v>
      </c>
      <c r="J144" t="s">
        <v>40</v>
      </c>
      <c r="K144" t="s">
        <v>164</v>
      </c>
      <c r="L144" t="str">
        <f t="shared" si="53"/>
        <v>Tur-Paquete-Vía</v>
      </c>
      <c r="M144">
        <v>1</v>
      </c>
      <c r="N144">
        <v>8</v>
      </c>
      <c r="O144">
        <f t="shared" si="57"/>
        <v>1</v>
      </c>
      <c r="P144" t="str">
        <f t="shared" ca="1" si="54"/>
        <v>T043.- Entradas de turistas procedentes del extranjero con destino en la C.A. de Euskadi, por la forma de organización del viaje según vía de acceso. 2017. (V. Absolutos)</v>
      </c>
    </row>
    <row r="145" spans="2:16" ht="34.200000000000003" x14ac:dyDescent="0.25">
      <c r="B145" s="51" t="str">
        <f t="shared" ca="1" si="55"/>
        <v>T043H</v>
      </c>
      <c r="C145" s="703" t="str">
        <f t="shared" ca="1" si="56"/>
        <v>Entradas de turistas procedentes del extranjero con destino en la C.A. de Euskadi, por la forma de organización del viaje según vía de acceso. 2017. (% Horizontal)</v>
      </c>
      <c r="I145" t="s">
        <v>165</v>
      </c>
      <c r="J145" t="s">
        <v>40</v>
      </c>
      <c r="K145" t="s">
        <v>164</v>
      </c>
      <c r="L145" t="str">
        <f t="shared" si="53"/>
        <v>Tur-Paquete-Vía</v>
      </c>
      <c r="N145">
        <f t="shared" ref="N145:N147" si="58">N144</f>
        <v>8</v>
      </c>
      <c r="O145">
        <f t="shared" si="57"/>
        <v>9</v>
      </c>
      <c r="P145" t="str">
        <f t="shared" ca="1" si="54"/>
        <v>T043H.- Entradas de turistas procedentes del extranjero con destino en la C.A. de Euskadi, por la forma de organización del viaje según vía de acceso. 2017. (% Horizontal)</v>
      </c>
    </row>
    <row r="146" spans="2:16" ht="34.200000000000003" x14ac:dyDescent="0.25">
      <c r="B146" s="51" t="str">
        <f t="shared" ca="1" si="55"/>
        <v>T043V</v>
      </c>
      <c r="C146" s="703" t="str">
        <f t="shared" ca="1" si="56"/>
        <v>Entradas de turistas procedentes del extranjero con destino en la C.A. de Euskadi, por la forma de organización del viaje según vía de acceso. 2017. (% Vertical)</v>
      </c>
      <c r="I146" t="s">
        <v>165</v>
      </c>
      <c r="J146" t="s">
        <v>40</v>
      </c>
      <c r="K146" t="s">
        <v>164</v>
      </c>
      <c r="L146" t="str">
        <f t="shared" si="53"/>
        <v>Tur-Paquete-Vía</v>
      </c>
      <c r="N146">
        <f t="shared" si="58"/>
        <v>8</v>
      </c>
      <c r="O146">
        <f t="shared" si="57"/>
        <v>17</v>
      </c>
      <c r="P146" t="str">
        <f t="shared" ca="1" si="54"/>
        <v>T043V.- Entradas de turistas procedentes del extranjero con destino en la C.A. de Euskadi, por la forma de organización del viaje según vía de acceso. 2017. (% Vertical)</v>
      </c>
    </row>
    <row r="147" spans="2:16" ht="34.200000000000003" x14ac:dyDescent="0.25">
      <c r="B147" s="51" t="str">
        <f t="shared" ca="1" si="55"/>
        <v>V043</v>
      </c>
      <c r="C147" s="703" t="str">
        <f t="shared" ca="1" si="56"/>
        <v>Variación interanual de las entradas de turistas procedentes del extranjero con destino en la C.A. de Euskadi, por la forma de organización del viaje según vía de acceso. 2017. (% Variación)</v>
      </c>
      <c r="I147" t="s">
        <v>165</v>
      </c>
      <c r="J147" t="s">
        <v>40</v>
      </c>
      <c r="K147" t="s">
        <v>164</v>
      </c>
      <c r="L147" t="str">
        <f t="shared" si="53"/>
        <v>Tur-Paquete-Vía</v>
      </c>
      <c r="N147">
        <f t="shared" si="58"/>
        <v>8</v>
      </c>
      <c r="O147">
        <f t="shared" si="57"/>
        <v>25</v>
      </c>
      <c r="P147" t="str">
        <f t="shared" ca="1" si="54"/>
        <v>V043.- Variación interanual de las entradas de turistas procedentes del extranjero con destino en la C.A. de Euskadi, por la forma de organización del viaje según vía de acceso. 2017. (% Variación)</v>
      </c>
    </row>
    <row r="148" spans="2:16" x14ac:dyDescent="0.25">
      <c r="B148" s="51" t="e">
        <f t="shared" ca="1" si="55"/>
        <v>#REF!</v>
      </c>
      <c r="C148" s="703" t="e">
        <f t="shared" ca="1" si="56"/>
        <v>#REF!</v>
      </c>
      <c r="I148" t="s">
        <v>165</v>
      </c>
      <c r="J148" t="s">
        <v>162</v>
      </c>
      <c r="K148" t="s">
        <v>164</v>
      </c>
      <c r="L148" t="str">
        <f t="shared" si="53"/>
        <v>Tur-Prov-Vía</v>
      </c>
      <c r="M148">
        <v>1</v>
      </c>
      <c r="N148">
        <v>10</v>
      </c>
      <c r="O148">
        <f t="shared" si="57"/>
        <v>1</v>
      </c>
      <c r="P148" t="e">
        <f t="shared" ca="1" si="54"/>
        <v>#REF!</v>
      </c>
    </row>
    <row r="149" spans="2:16" x14ac:dyDescent="0.25">
      <c r="B149" s="51" t="e">
        <f t="shared" ca="1" si="55"/>
        <v>#REF!</v>
      </c>
      <c r="C149" s="703" t="e">
        <f t="shared" ca="1" si="56"/>
        <v>#REF!</v>
      </c>
      <c r="I149" t="s">
        <v>165</v>
      </c>
      <c r="J149" t="s">
        <v>162</v>
      </c>
      <c r="K149" t="s">
        <v>164</v>
      </c>
      <c r="L149" t="str">
        <f t="shared" si="53"/>
        <v>Tur-Prov-Vía</v>
      </c>
      <c r="N149">
        <f t="shared" ref="N149:N151" si="59">N148</f>
        <v>10</v>
      </c>
      <c r="O149">
        <f t="shared" si="57"/>
        <v>11</v>
      </c>
      <c r="P149" t="e">
        <f t="shared" ca="1" si="54"/>
        <v>#REF!</v>
      </c>
    </row>
    <row r="150" spans="2:16" x14ac:dyDescent="0.25">
      <c r="B150" s="51" t="e">
        <f t="shared" ca="1" si="55"/>
        <v>#REF!</v>
      </c>
      <c r="C150" s="703" t="e">
        <f t="shared" ca="1" si="56"/>
        <v>#REF!</v>
      </c>
      <c r="I150" t="s">
        <v>165</v>
      </c>
      <c r="J150" t="s">
        <v>162</v>
      </c>
      <c r="K150" t="s">
        <v>164</v>
      </c>
      <c r="L150" t="str">
        <f t="shared" si="53"/>
        <v>Tur-Prov-Vía</v>
      </c>
      <c r="N150">
        <f t="shared" si="59"/>
        <v>10</v>
      </c>
      <c r="O150">
        <f t="shared" si="57"/>
        <v>21</v>
      </c>
      <c r="P150" t="e">
        <f t="shared" ca="1" si="54"/>
        <v>#REF!</v>
      </c>
    </row>
    <row r="151" spans="2:16" x14ac:dyDescent="0.25">
      <c r="B151" s="51" t="e">
        <f t="shared" ca="1" si="55"/>
        <v>#REF!</v>
      </c>
      <c r="C151" s="703" t="e">
        <f t="shared" ca="1" si="56"/>
        <v>#REF!</v>
      </c>
      <c r="I151" t="s">
        <v>165</v>
      </c>
      <c r="J151" t="s">
        <v>162</v>
      </c>
      <c r="K151" t="s">
        <v>164</v>
      </c>
      <c r="L151" t="str">
        <f t="shared" si="53"/>
        <v>Tur-Prov-Vía</v>
      </c>
      <c r="N151">
        <f t="shared" si="59"/>
        <v>10</v>
      </c>
      <c r="O151">
        <f t="shared" si="57"/>
        <v>31</v>
      </c>
      <c r="P151" t="e">
        <f t="shared" ca="1" si="54"/>
        <v>#REF!</v>
      </c>
    </row>
    <row r="152" spans="2:16" x14ac:dyDescent="0.25">
      <c r="B152" s="51" t="e">
        <f t="shared" ca="1" si="55"/>
        <v>#REF!</v>
      </c>
      <c r="C152" s="703" t="e">
        <f t="shared" ca="1" si="56"/>
        <v>#REF!</v>
      </c>
      <c r="I152" t="s">
        <v>165</v>
      </c>
      <c r="J152" t="s">
        <v>163</v>
      </c>
      <c r="K152" t="s">
        <v>164</v>
      </c>
      <c r="L152" t="str">
        <f t="shared" si="53"/>
        <v>Tur-Destino-Vía</v>
      </c>
      <c r="M152">
        <v>1</v>
      </c>
      <c r="N152">
        <v>12</v>
      </c>
      <c r="O152">
        <f t="shared" si="57"/>
        <v>1</v>
      </c>
      <c r="P152" t="e">
        <f t="shared" ca="1" si="54"/>
        <v>#REF!</v>
      </c>
    </row>
    <row r="153" spans="2:16" x14ac:dyDescent="0.25">
      <c r="B153" s="51" t="e">
        <f t="shared" ca="1" si="55"/>
        <v>#REF!</v>
      </c>
      <c r="C153" s="703" t="e">
        <f t="shared" ca="1" si="56"/>
        <v>#REF!</v>
      </c>
      <c r="I153" t="s">
        <v>165</v>
      </c>
      <c r="J153" t="s">
        <v>163</v>
      </c>
      <c r="K153" t="s">
        <v>164</v>
      </c>
      <c r="L153" t="str">
        <f t="shared" si="53"/>
        <v>Tur-Destino-Vía</v>
      </c>
      <c r="N153">
        <f t="shared" ref="N153:N155" si="60">N152</f>
        <v>12</v>
      </c>
      <c r="O153">
        <f t="shared" si="57"/>
        <v>13</v>
      </c>
      <c r="P153" t="e">
        <f t="shared" ca="1" si="54"/>
        <v>#REF!</v>
      </c>
    </row>
    <row r="154" spans="2:16" x14ac:dyDescent="0.25">
      <c r="B154" s="51" t="e">
        <f t="shared" ca="1" si="55"/>
        <v>#REF!</v>
      </c>
      <c r="C154" s="703" t="e">
        <f t="shared" ca="1" si="56"/>
        <v>#REF!</v>
      </c>
      <c r="I154" t="s">
        <v>165</v>
      </c>
      <c r="J154" t="s">
        <v>163</v>
      </c>
      <c r="K154" t="s">
        <v>164</v>
      </c>
      <c r="L154" t="str">
        <f t="shared" si="53"/>
        <v>Tur-Destino-Vía</v>
      </c>
      <c r="N154">
        <f t="shared" si="60"/>
        <v>12</v>
      </c>
      <c r="O154">
        <f t="shared" si="57"/>
        <v>25</v>
      </c>
      <c r="P154" t="e">
        <f t="shared" ca="1" si="54"/>
        <v>#REF!</v>
      </c>
    </row>
    <row r="155" spans="2:16" x14ac:dyDescent="0.25">
      <c r="B155" s="51" t="e">
        <f t="shared" ca="1" si="55"/>
        <v>#REF!</v>
      </c>
      <c r="C155" s="703" t="e">
        <f t="shared" ca="1" si="56"/>
        <v>#REF!</v>
      </c>
      <c r="I155" t="s">
        <v>165</v>
      </c>
      <c r="J155" t="s">
        <v>163</v>
      </c>
      <c r="K155" t="s">
        <v>164</v>
      </c>
      <c r="L155" t="str">
        <f t="shared" si="53"/>
        <v>Tur-Destino-Vía</v>
      </c>
      <c r="N155">
        <f t="shared" si="60"/>
        <v>12</v>
      </c>
      <c r="O155">
        <f t="shared" si="57"/>
        <v>37</v>
      </c>
      <c r="P155" t="e">
        <f t="shared" ca="1" si="54"/>
        <v>#REF!</v>
      </c>
    </row>
    <row r="156" spans="2:16" ht="22.8" x14ac:dyDescent="0.25">
      <c r="B156" s="51" t="str">
        <f t="shared" ca="1" si="55"/>
        <v>T046</v>
      </c>
      <c r="C156" s="703" t="str">
        <f t="shared" ca="1" si="56"/>
        <v>Entradas de turistas procedentes del extranjero con destino en la C.A. de Euskadi, por motivo de la visita según país de residencia. 2017. (V. Absolutos)</v>
      </c>
      <c r="I156" t="s">
        <v>165</v>
      </c>
      <c r="J156" t="s">
        <v>23</v>
      </c>
      <c r="K156" t="s">
        <v>38</v>
      </c>
      <c r="L156" t="str">
        <f t="shared" si="53"/>
        <v>Tur-Motivo-Resi</v>
      </c>
      <c r="M156">
        <v>1</v>
      </c>
      <c r="N156">
        <v>12</v>
      </c>
      <c r="O156">
        <f t="shared" si="57"/>
        <v>1</v>
      </c>
      <c r="P156" t="str">
        <f t="shared" ca="1" si="54"/>
        <v>T046.- Entradas de turistas procedentes del extranjero con destino en la C.A. de Euskadi, por motivo de la visita según país de residencia. 2017. (V. Absolutos)</v>
      </c>
    </row>
    <row r="157" spans="2:16" x14ac:dyDescent="0.25">
      <c r="B157" s="51" t="e">
        <f t="shared" ca="1" si="55"/>
        <v>#VALUE!</v>
      </c>
      <c r="C157" s="703" t="e">
        <f t="shared" ca="1" si="56"/>
        <v>#VALUE!</v>
      </c>
      <c r="I157" t="s">
        <v>165</v>
      </c>
      <c r="J157" t="s">
        <v>23</v>
      </c>
      <c r="K157" t="s">
        <v>38</v>
      </c>
      <c r="L157" t="str">
        <f t="shared" si="53"/>
        <v>Tur-Motivo-Resi</v>
      </c>
      <c r="N157">
        <f t="shared" ref="N157:N159" si="61">N156</f>
        <v>12</v>
      </c>
      <c r="O157">
        <f t="shared" si="57"/>
        <v>13</v>
      </c>
      <c r="P157" t="str">
        <f t="shared" ca="1" si="54"/>
        <v>Trabajo</v>
      </c>
    </row>
    <row r="158" spans="2:16" ht="34.200000000000003" x14ac:dyDescent="0.25">
      <c r="B158" s="51" t="str">
        <f t="shared" ca="1" si="55"/>
        <v>V046</v>
      </c>
      <c r="C158" s="703" t="str">
        <f t="shared" ca="1" si="56"/>
        <v>Variación interanual de las entradas de turistas procedentes del extranjero con destino en la C.A. de Euskadi, por motivo de la visita según país de residencia. 2017. (% Variación)</v>
      </c>
      <c r="I158" t="s">
        <v>165</v>
      </c>
      <c r="J158" t="s">
        <v>23</v>
      </c>
      <c r="K158" t="s">
        <v>38</v>
      </c>
      <c r="L158" t="str">
        <f t="shared" si="53"/>
        <v>Tur-Motivo-Resi</v>
      </c>
      <c r="N158">
        <f t="shared" si="61"/>
        <v>12</v>
      </c>
      <c r="O158">
        <f t="shared" si="57"/>
        <v>25</v>
      </c>
      <c r="P158" t="str">
        <f t="shared" ca="1" si="54"/>
        <v>V046.- Variación interanual de las entradas de turistas procedentes del extranjero con destino en la C.A. de Euskadi, por motivo de la visita según país de residencia. 2017. (% Variación)</v>
      </c>
    </row>
    <row r="159" spans="2:16" x14ac:dyDescent="0.25">
      <c r="B159" s="51" t="e">
        <f t="shared" ca="1" si="55"/>
        <v>#VALUE!</v>
      </c>
      <c r="C159" s="703" t="e">
        <f t="shared" ca="1" si="56"/>
        <v>#VALUE!</v>
      </c>
      <c r="I159" t="s">
        <v>165</v>
      </c>
      <c r="J159" t="s">
        <v>23</v>
      </c>
      <c r="K159" t="s">
        <v>38</v>
      </c>
      <c r="L159" t="str">
        <f t="shared" si="53"/>
        <v>Tur-Motivo-Resi</v>
      </c>
      <c r="N159">
        <f t="shared" si="61"/>
        <v>12</v>
      </c>
      <c r="O159">
        <f t="shared" si="57"/>
        <v>37</v>
      </c>
      <c r="P159">
        <f t="shared" ca="1" si="54"/>
        <v>0</v>
      </c>
    </row>
    <row r="160" spans="2:16" ht="34.200000000000003" x14ac:dyDescent="0.25">
      <c r="B160" s="51" t="str">
        <f t="shared" ca="1" si="55"/>
        <v>T047</v>
      </c>
      <c r="C160" s="703" t="str">
        <f t="shared" ca="1" si="56"/>
        <v>Entradas de turistas procedentes del extranjero con destino en la C.A. de Euskadi, por duración de la estancia según país de residencia. 2017. (V. Absolutos)</v>
      </c>
      <c r="I160" t="s">
        <v>165</v>
      </c>
      <c r="J160" t="s">
        <v>33</v>
      </c>
      <c r="K160" t="s">
        <v>38</v>
      </c>
      <c r="L160" t="str">
        <f t="shared" si="53"/>
        <v>Tur-Duración-Resi</v>
      </c>
      <c r="M160">
        <v>1</v>
      </c>
      <c r="N160">
        <v>12</v>
      </c>
      <c r="O160">
        <f t="shared" si="57"/>
        <v>1</v>
      </c>
      <c r="P160" t="str">
        <f t="shared" ca="1" si="54"/>
        <v>T047.- Entradas de turistas procedentes del extranjero con destino en la C.A. de Euskadi, por duración de la estancia según país de residencia. 2017. (V. Absolutos)</v>
      </c>
    </row>
    <row r="161" spans="2:16" x14ac:dyDescent="0.25">
      <c r="B161" s="51" t="e">
        <f t="shared" ca="1" si="55"/>
        <v>#VALUE!</v>
      </c>
      <c r="C161" s="703" t="e">
        <f t="shared" ca="1" si="56"/>
        <v>#VALUE!</v>
      </c>
      <c r="I161" t="s">
        <v>165</v>
      </c>
      <c r="J161" t="s">
        <v>33</v>
      </c>
      <c r="K161" t="s">
        <v>38</v>
      </c>
      <c r="L161" t="str">
        <f t="shared" si="53"/>
        <v>Tur-Duración-Resi</v>
      </c>
      <c r="N161">
        <f t="shared" ref="N161:N163" si="62">N160</f>
        <v>12</v>
      </c>
      <c r="O161">
        <f t="shared" si="57"/>
        <v>13</v>
      </c>
      <c r="P161">
        <f t="shared" ca="1" si="54"/>
        <v>0</v>
      </c>
    </row>
    <row r="162" spans="2:16" x14ac:dyDescent="0.25">
      <c r="B162" s="51" t="e">
        <f t="shared" ca="1" si="55"/>
        <v>#VALUE!</v>
      </c>
      <c r="C162" s="703" t="e">
        <f t="shared" ca="1" si="56"/>
        <v>#VALUE!</v>
      </c>
      <c r="I162" t="s">
        <v>165</v>
      </c>
      <c r="J162" t="s">
        <v>33</v>
      </c>
      <c r="K162" t="s">
        <v>38</v>
      </c>
      <c r="L162" t="str">
        <f t="shared" si="53"/>
        <v>Tur-Duración-Resi</v>
      </c>
      <c r="N162">
        <f t="shared" si="62"/>
        <v>12</v>
      </c>
      <c r="O162">
        <f t="shared" si="57"/>
        <v>25</v>
      </c>
      <c r="P162" t="str">
        <f t="shared" ca="1" si="54"/>
        <v>TOTAL</v>
      </c>
    </row>
    <row r="163" spans="2:16" x14ac:dyDescent="0.25">
      <c r="B163" s="51" t="e">
        <f t="shared" ca="1" si="55"/>
        <v>#VALUE!</v>
      </c>
      <c r="C163" s="703" t="e">
        <f t="shared" ca="1" si="56"/>
        <v>#VALUE!</v>
      </c>
      <c r="I163" t="s">
        <v>165</v>
      </c>
      <c r="J163" t="s">
        <v>33</v>
      </c>
      <c r="K163" t="s">
        <v>38</v>
      </c>
      <c r="L163" t="str">
        <f t="shared" si="53"/>
        <v>Tur-Duración-Resi</v>
      </c>
      <c r="N163">
        <f t="shared" si="62"/>
        <v>12</v>
      </c>
      <c r="O163">
        <f t="shared" si="57"/>
        <v>37</v>
      </c>
      <c r="P163" t="str">
        <f t="shared" ca="1" si="54"/>
        <v>TOTAL</v>
      </c>
    </row>
    <row r="164" spans="2:16" ht="34.200000000000003" x14ac:dyDescent="0.25">
      <c r="B164" s="51" t="str">
        <f t="shared" ca="1" si="55"/>
        <v>T048</v>
      </c>
      <c r="C164" s="703" t="str">
        <f t="shared" ca="1" si="56"/>
        <v>Entradas de turistas procedentes del extranjero con destino en la C.A. de Euskadi, por alojamiento utilizado según país de residencia. 2017. (V. Absolutos)</v>
      </c>
      <c r="I164" t="s">
        <v>165</v>
      </c>
      <c r="J164" t="s">
        <v>39</v>
      </c>
      <c r="K164" t="s">
        <v>38</v>
      </c>
      <c r="L164" t="str">
        <f>IF(LEN(K164)=0,CONCATENATE(I164,"-",J164),CONCATENATE(I164,"-",J164,"-",K164))</f>
        <v>Tur-Aloja-Resi</v>
      </c>
      <c r="M164">
        <v>1</v>
      </c>
      <c r="N164">
        <v>12</v>
      </c>
      <c r="O164">
        <f t="shared" si="57"/>
        <v>1</v>
      </c>
      <c r="P164" t="str">
        <f ca="1">INDIRECT("'" &amp; L164 &amp; "'!A" &amp;  O164)</f>
        <v>T048.- Entradas de turistas procedentes del extranjero con destino en la C.A. de Euskadi, por alojamiento utilizado según país de residencia. 2017. (V. Absolutos)</v>
      </c>
    </row>
    <row r="165" spans="2:16" x14ac:dyDescent="0.25">
      <c r="B165" s="51" t="e">
        <f t="shared" ca="1" si="55"/>
        <v>#VALUE!</v>
      </c>
      <c r="C165" s="703" t="e">
        <f t="shared" ca="1" si="56"/>
        <v>#VALUE!</v>
      </c>
      <c r="I165" t="s">
        <v>165</v>
      </c>
      <c r="J165" t="s">
        <v>39</v>
      </c>
      <c r="K165" t="s">
        <v>38</v>
      </c>
      <c r="L165" t="str">
        <f t="shared" ref="L165:L183" si="63">IF(LEN(K165)=0,CONCATENATE(I165,"-",J165),CONCATENATE(I165,"-",J165,"-",K165))</f>
        <v>Tur-Aloja-Resi</v>
      </c>
      <c r="N165">
        <f>N164</f>
        <v>12</v>
      </c>
      <c r="O165">
        <f t="shared" si="57"/>
        <v>13</v>
      </c>
      <c r="P165" t="str">
        <f t="shared" ref="P165:P183" ca="1" si="64">INDIRECT("'" &amp; L165 &amp; "'!A" &amp;  O165)</f>
        <v>No de mercado</v>
      </c>
    </row>
    <row r="166" spans="2:16" x14ac:dyDescent="0.25">
      <c r="B166" s="51" t="e">
        <f t="shared" ca="1" si="55"/>
        <v>#VALUE!</v>
      </c>
      <c r="C166" s="703" t="e">
        <f t="shared" ca="1" si="56"/>
        <v>#VALUE!</v>
      </c>
      <c r="I166" t="s">
        <v>165</v>
      </c>
      <c r="J166" t="s">
        <v>39</v>
      </c>
      <c r="K166" t="s">
        <v>38</v>
      </c>
      <c r="L166" t="str">
        <f t="shared" si="63"/>
        <v>Tur-Aloja-Resi</v>
      </c>
      <c r="N166">
        <f>N165</f>
        <v>12</v>
      </c>
      <c r="O166">
        <f t="shared" si="57"/>
        <v>25</v>
      </c>
      <c r="P166" t="str">
        <f t="shared" ca="1" si="64"/>
        <v>TOTAL</v>
      </c>
    </row>
    <row r="167" spans="2:16" x14ac:dyDescent="0.25">
      <c r="B167" s="51" t="e">
        <f t="shared" ca="1" si="55"/>
        <v>#VALUE!</v>
      </c>
      <c r="C167" s="703" t="e">
        <f t="shared" ca="1" si="56"/>
        <v>#VALUE!</v>
      </c>
      <c r="I167" t="s">
        <v>165</v>
      </c>
      <c r="J167" t="s">
        <v>39</v>
      </c>
      <c r="K167" t="s">
        <v>38</v>
      </c>
      <c r="L167" t="str">
        <f t="shared" si="63"/>
        <v>Tur-Aloja-Resi</v>
      </c>
      <c r="N167">
        <f>N166</f>
        <v>12</v>
      </c>
      <c r="O167">
        <f t="shared" si="57"/>
        <v>37</v>
      </c>
      <c r="P167">
        <f t="shared" ca="1" si="64"/>
        <v>0</v>
      </c>
    </row>
    <row r="168" spans="2:16" ht="34.200000000000003" x14ac:dyDescent="0.25">
      <c r="B168" s="51" t="str">
        <f t="shared" ca="1" si="55"/>
        <v>T049</v>
      </c>
      <c r="C168" s="703" t="str">
        <f t="shared" ca="1" si="56"/>
        <v>Entradas de turistas procedentes del extranjero con destino en la C.A. de Euskadi, por la forma de organización del viaje según país de residencia. 2017. (V. Absolutos)</v>
      </c>
      <c r="I168" t="s">
        <v>165</v>
      </c>
      <c r="J168" t="s">
        <v>40</v>
      </c>
      <c r="K168" t="s">
        <v>38</v>
      </c>
      <c r="L168" t="str">
        <f t="shared" si="63"/>
        <v>Tur-Paquete-Resi</v>
      </c>
      <c r="M168">
        <v>1</v>
      </c>
      <c r="N168">
        <v>8</v>
      </c>
      <c r="O168">
        <f t="shared" si="57"/>
        <v>1</v>
      </c>
      <c r="P168" t="str">
        <f t="shared" ca="1" si="64"/>
        <v>T049.- Entradas de turistas procedentes del extranjero con destino en la C.A. de Euskadi, por la forma de organización del viaje según país de residencia. 2017. (V. Absolutos)</v>
      </c>
    </row>
    <row r="169" spans="2:16" x14ac:dyDescent="0.25">
      <c r="B169" s="51" t="e">
        <f t="shared" ca="1" si="55"/>
        <v>#VALUE!</v>
      </c>
      <c r="C169" s="703" t="e">
        <f t="shared" ca="1" si="56"/>
        <v>#VALUE!</v>
      </c>
      <c r="I169" t="s">
        <v>165</v>
      </c>
      <c r="J169" t="s">
        <v>40</v>
      </c>
      <c r="K169" t="s">
        <v>38</v>
      </c>
      <c r="L169" t="str">
        <f t="shared" si="63"/>
        <v>Tur-Paquete-Resi</v>
      </c>
      <c r="N169">
        <f t="shared" ref="N169:N171" si="65">N168</f>
        <v>8</v>
      </c>
      <c r="O169">
        <f t="shared" si="57"/>
        <v>9</v>
      </c>
      <c r="P169" t="str">
        <f t="shared" ca="1" si="64"/>
        <v>TOTAL</v>
      </c>
    </row>
    <row r="170" spans="2:16" x14ac:dyDescent="0.25">
      <c r="B170" s="51" t="e">
        <f t="shared" ca="1" si="55"/>
        <v>#VALUE!</v>
      </c>
      <c r="C170" s="703" t="e">
        <f t="shared" ca="1" si="56"/>
        <v>#VALUE!</v>
      </c>
      <c r="I170" t="s">
        <v>165</v>
      </c>
      <c r="J170" t="s">
        <v>40</v>
      </c>
      <c r="K170" t="s">
        <v>38</v>
      </c>
      <c r="L170" t="str">
        <f t="shared" si="63"/>
        <v>Tur-Paquete-Resi</v>
      </c>
      <c r="N170">
        <f t="shared" si="65"/>
        <v>8</v>
      </c>
      <c r="O170">
        <f t="shared" si="57"/>
        <v>17</v>
      </c>
      <c r="P170" t="str">
        <f t="shared" ca="1" si="64"/>
        <v>Con paquete turístico</v>
      </c>
    </row>
    <row r="171" spans="2:16" x14ac:dyDescent="0.25">
      <c r="B171" s="51" t="e">
        <f t="shared" ca="1" si="55"/>
        <v>#VALUE!</v>
      </c>
      <c r="C171" s="703" t="e">
        <f t="shared" ca="1" si="56"/>
        <v>#VALUE!</v>
      </c>
      <c r="I171" t="s">
        <v>165</v>
      </c>
      <c r="J171" t="s">
        <v>40</v>
      </c>
      <c r="K171" t="s">
        <v>38</v>
      </c>
      <c r="L171" t="str">
        <f t="shared" si="63"/>
        <v>Tur-Paquete-Resi</v>
      </c>
      <c r="N171">
        <f t="shared" si="65"/>
        <v>8</v>
      </c>
      <c r="O171">
        <f t="shared" si="57"/>
        <v>25</v>
      </c>
      <c r="P171">
        <f t="shared" ca="1" si="64"/>
        <v>0</v>
      </c>
    </row>
    <row r="172" spans="2:16" x14ac:dyDescent="0.25">
      <c r="B172" s="51" t="e">
        <f t="shared" ca="1" si="55"/>
        <v>#REF!</v>
      </c>
      <c r="C172" s="703" t="e">
        <f t="shared" ca="1" si="56"/>
        <v>#REF!</v>
      </c>
      <c r="I172" t="s">
        <v>165</v>
      </c>
      <c r="J172" t="s">
        <v>162</v>
      </c>
      <c r="K172" t="s">
        <v>38</v>
      </c>
      <c r="L172" t="str">
        <f t="shared" si="63"/>
        <v>Tur-Prov-Resi</v>
      </c>
      <c r="M172">
        <v>1</v>
      </c>
      <c r="N172">
        <v>11</v>
      </c>
      <c r="O172">
        <f t="shared" si="57"/>
        <v>1</v>
      </c>
      <c r="P172" t="e">
        <f t="shared" ca="1" si="64"/>
        <v>#REF!</v>
      </c>
    </row>
    <row r="173" spans="2:16" x14ac:dyDescent="0.25">
      <c r="B173" s="51" t="e">
        <f t="shared" ca="1" si="55"/>
        <v>#REF!</v>
      </c>
      <c r="C173" s="703" t="e">
        <f t="shared" ca="1" si="56"/>
        <v>#REF!</v>
      </c>
      <c r="I173" t="s">
        <v>165</v>
      </c>
      <c r="J173" t="s">
        <v>162</v>
      </c>
      <c r="K173" t="s">
        <v>38</v>
      </c>
      <c r="L173" t="str">
        <f t="shared" si="63"/>
        <v>Tur-Prov-Resi</v>
      </c>
      <c r="N173">
        <f t="shared" ref="N173:N175" si="66">N172</f>
        <v>11</v>
      </c>
      <c r="O173">
        <f t="shared" si="57"/>
        <v>12</v>
      </c>
      <c r="P173" t="e">
        <f t="shared" ca="1" si="64"/>
        <v>#REF!</v>
      </c>
    </row>
    <row r="174" spans="2:16" x14ac:dyDescent="0.25">
      <c r="B174" s="51" t="e">
        <f t="shared" ca="1" si="55"/>
        <v>#REF!</v>
      </c>
      <c r="C174" s="703" t="e">
        <f t="shared" ca="1" si="56"/>
        <v>#REF!</v>
      </c>
      <c r="I174" t="s">
        <v>165</v>
      </c>
      <c r="J174" t="s">
        <v>162</v>
      </c>
      <c r="K174" t="s">
        <v>38</v>
      </c>
      <c r="L174" t="str">
        <f t="shared" si="63"/>
        <v>Tur-Prov-Resi</v>
      </c>
      <c r="N174">
        <f t="shared" si="66"/>
        <v>11</v>
      </c>
      <c r="O174">
        <f t="shared" si="57"/>
        <v>23</v>
      </c>
      <c r="P174" t="e">
        <f t="shared" ca="1" si="64"/>
        <v>#REF!</v>
      </c>
    </row>
    <row r="175" spans="2:16" x14ac:dyDescent="0.25">
      <c r="B175" s="51" t="e">
        <f t="shared" ca="1" si="55"/>
        <v>#REF!</v>
      </c>
      <c r="C175" s="703" t="e">
        <f t="shared" ca="1" si="56"/>
        <v>#REF!</v>
      </c>
      <c r="I175" t="s">
        <v>165</v>
      </c>
      <c r="J175" t="s">
        <v>162</v>
      </c>
      <c r="K175" t="s">
        <v>38</v>
      </c>
      <c r="L175" t="str">
        <f t="shared" si="63"/>
        <v>Tur-Prov-Resi</v>
      </c>
      <c r="N175">
        <f t="shared" si="66"/>
        <v>11</v>
      </c>
      <c r="O175">
        <f t="shared" si="57"/>
        <v>34</v>
      </c>
      <c r="P175" t="e">
        <f t="shared" ca="1" si="64"/>
        <v>#REF!</v>
      </c>
    </row>
    <row r="176" spans="2:16" x14ac:dyDescent="0.25">
      <c r="B176" s="51" t="e">
        <f t="shared" ca="1" si="55"/>
        <v>#REF!</v>
      </c>
      <c r="C176" s="703" t="e">
        <f t="shared" ca="1" si="56"/>
        <v>#REF!</v>
      </c>
      <c r="I176" t="s">
        <v>165</v>
      </c>
      <c r="J176" t="s">
        <v>163</v>
      </c>
      <c r="K176" t="s">
        <v>38</v>
      </c>
      <c r="L176" t="str">
        <f t="shared" si="63"/>
        <v>Tur-Destino-Resi</v>
      </c>
      <c r="M176">
        <v>1</v>
      </c>
      <c r="N176">
        <v>13</v>
      </c>
      <c r="O176">
        <f t="shared" si="57"/>
        <v>1</v>
      </c>
      <c r="P176" t="e">
        <f t="shared" ca="1" si="64"/>
        <v>#REF!</v>
      </c>
    </row>
    <row r="177" spans="2:16" x14ac:dyDescent="0.25">
      <c r="B177" s="51" t="e">
        <f t="shared" ca="1" si="55"/>
        <v>#REF!</v>
      </c>
      <c r="C177" s="703" t="e">
        <f t="shared" ca="1" si="56"/>
        <v>#REF!</v>
      </c>
      <c r="I177" t="s">
        <v>165</v>
      </c>
      <c r="J177" t="s">
        <v>163</v>
      </c>
      <c r="K177" t="s">
        <v>38</v>
      </c>
      <c r="L177" t="str">
        <f t="shared" si="63"/>
        <v>Tur-Destino-Resi</v>
      </c>
      <c r="N177">
        <f t="shared" ref="N177:N179" si="67">N176</f>
        <v>13</v>
      </c>
      <c r="O177">
        <f t="shared" si="57"/>
        <v>14</v>
      </c>
      <c r="P177" t="e">
        <f t="shared" ca="1" si="64"/>
        <v>#REF!</v>
      </c>
    </row>
    <row r="178" spans="2:16" x14ac:dyDescent="0.25">
      <c r="B178" s="51" t="e">
        <f t="shared" ca="1" si="55"/>
        <v>#REF!</v>
      </c>
      <c r="C178" s="703" t="e">
        <f t="shared" ca="1" si="56"/>
        <v>#REF!</v>
      </c>
      <c r="I178" t="s">
        <v>165</v>
      </c>
      <c r="J178" t="s">
        <v>163</v>
      </c>
      <c r="K178" t="s">
        <v>38</v>
      </c>
      <c r="L178" t="str">
        <f t="shared" si="63"/>
        <v>Tur-Destino-Resi</v>
      </c>
      <c r="N178">
        <f t="shared" si="67"/>
        <v>13</v>
      </c>
      <c r="O178">
        <f t="shared" si="57"/>
        <v>27</v>
      </c>
      <c r="P178" t="e">
        <f t="shared" ca="1" si="64"/>
        <v>#REF!</v>
      </c>
    </row>
    <row r="179" spans="2:16" x14ac:dyDescent="0.25">
      <c r="B179" s="51" t="e">
        <f t="shared" ca="1" si="55"/>
        <v>#REF!</v>
      </c>
      <c r="C179" s="703" t="e">
        <f t="shared" ca="1" si="56"/>
        <v>#REF!</v>
      </c>
      <c r="I179" t="s">
        <v>165</v>
      </c>
      <c r="J179" t="s">
        <v>163</v>
      </c>
      <c r="K179" t="s">
        <v>38</v>
      </c>
      <c r="L179" t="str">
        <f t="shared" si="63"/>
        <v>Tur-Destino-Resi</v>
      </c>
      <c r="N179">
        <f t="shared" si="67"/>
        <v>13</v>
      </c>
      <c r="O179">
        <f t="shared" si="57"/>
        <v>40</v>
      </c>
      <c r="P179" t="e">
        <f t="shared" ca="1" si="64"/>
        <v>#REF!</v>
      </c>
    </row>
    <row r="180" spans="2:16" ht="34.200000000000003" x14ac:dyDescent="0.25">
      <c r="B180" s="51" t="str">
        <f t="shared" ca="1" si="55"/>
        <v>T052</v>
      </c>
      <c r="C180" s="703" t="str">
        <f t="shared" ca="1" si="56"/>
        <v>Entradas de turistas procedentes del extranjero con destino en la C.A. de Euskadi, por duración de la estancia según motivo de la visita. 2017. (V. Absolutos)</v>
      </c>
      <c r="I180" t="s">
        <v>165</v>
      </c>
      <c r="J180" t="s">
        <v>33</v>
      </c>
      <c r="K180" t="s">
        <v>23</v>
      </c>
      <c r="L180" t="str">
        <f t="shared" si="63"/>
        <v>Tur-Duración-Motivo</v>
      </c>
      <c r="M180">
        <v>1</v>
      </c>
      <c r="N180">
        <v>11</v>
      </c>
      <c r="O180">
        <f t="shared" si="57"/>
        <v>1</v>
      </c>
      <c r="P180" t="str">
        <f t="shared" ca="1" si="64"/>
        <v>T052.- Entradas de turistas procedentes del extranjero con destino en la C.A. de Euskadi, por duración de la estancia según motivo de la visita. 2017. (V. Absolutos)</v>
      </c>
    </row>
    <row r="181" spans="2:16" ht="34.200000000000003" x14ac:dyDescent="0.25">
      <c r="B181" s="51" t="str">
        <f t="shared" ca="1" si="55"/>
        <v>T052H</v>
      </c>
      <c r="C181" s="703" t="str">
        <f t="shared" ca="1" si="56"/>
        <v>Entradas de turistas procedentes del extranjero con destino en la C.A. de Euskadi, por duración de la estancia según motivo de la visita. 2017. (% Horizontal)</v>
      </c>
      <c r="I181" t="s">
        <v>165</v>
      </c>
      <c r="J181" t="s">
        <v>33</v>
      </c>
      <c r="K181" t="s">
        <v>23</v>
      </c>
      <c r="L181" t="str">
        <f t="shared" si="63"/>
        <v>Tur-Duración-Motivo</v>
      </c>
      <c r="N181">
        <f t="shared" ref="N181:N183" si="68">N180</f>
        <v>11</v>
      </c>
      <c r="O181">
        <f t="shared" si="57"/>
        <v>12</v>
      </c>
      <c r="P181" t="str">
        <f t="shared" ca="1" si="64"/>
        <v>T052H.- Entradas de turistas procedentes del extranjero con destino en la C.A. de Euskadi, por duración de la estancia según motivo de la visita. 2017. (% Horizontal)</v>
      </c>
    </row>
    <row r="182" spans="2:16" ht="34.200000000000003" x14ac:dyDescent="0.25">
      <c r="B182" s="51" t="str">
        <f t="shared" ca="1" si="55"/>
        <v>T052V</v>
      </c>
      <c r="C182" s="703" t="str">
        <f t="shared" ca="1" si="56"/>
        <v>Entradas de turistas procedentes del extranjero con destino en la C.A. de Euskadi, por duración de la estancia según motivo de la visita. 2017. (% Vertical)</v>
      </c>
      <c r="I182" t="s">
        <v>165</v>
      </c>
      <c r="J182" t="s">
        <v>33</v>
      </c>
      <c r="K182" t="s">
        <v>23</v>
      </c>
      <c r="L182" t="str">
        <f t="shared" si="63"/>
        <v>Tur-Duración-Motivo</v>
      </c>
      <c r="N182">
        <f t="shared" si="68"/>
        <v>11</v>
      </c>
      <c r="O182">
        <f t="shared" si="57"/>
        <v>23</v>
      </c>
      <c r="P182" t="str">
        <f t="shared" ca="1" si="64"/>
        <v>T052V.- Entradas de turistas procedentes del extranjero con destino en la C.A. de Euskadi, por duración de la estancia según motivo de la visita. 2017. (% Vertical)</v>
      </c>
    </row>
    <row r="183" spans="2:16" ht="34.200000000000003" x14ac:dyDescent="0.25">
      <c r="B183" s="51" t="str">
        <f t="shared" ca="1" si="55"/>
        <v>V052</v>
      </c>
      <c r="C183" s="703" t="str">
        <f t="shared" ca="1" si="56"/>
        <v>Variación interanual de las entradas de turistas procedentes del extranjero con destino en la C.A. de Euskadi, por duración de la estancia según motivo de la visita. 2017. (% Variación)</v>
      </c>
      <c r="I183" t="s">
        <v>165</v>
      </c>
      <c r="J183" t="s">
        <v>33</v>
      </c>
      <c r="K183" t="s">
        <v>23</v>
      </c>
      <c r="L183" t="str">
        <f t="shared" si="63"/>
        <v>Tur-Duración-Motivo</v>
      </c>
      <c r="N183">
        <f t="shared" si="68"/>
        <v>11</v>
      </c>
      <c r="O183">
        <f t="shared" si="57"/>
        <v>34</v>
      </c>
      <c r="P183" t="str">
        <f t="shared" ca="1" si="64"/>
        <v>V052.- Variación interanual de las entradas de turistas procedentes del extranjero con destino en la C.A. de Euskadi, por duración de la estancia según motivo de la visita. 2017. (% Variación)</v>
      </c>
    </row>
    <row r="184" spans="2:16" ht="34.200000000000003" x14ac:dyDescent="0.25">
      <c r="B184" s="51" t="str">
        <f t="shared" ca="1" si="55"/>
        <v>T053</v>
      </c>
      <c r="C184" s="703" t="str">
        <f t="shared" ca="1" si="56"/>
        <v>Entradas de turistas procedentes del extranjero con destino en la C.A. de Euskadi, por alojamiento utilizado según motivo de la visita. 2017. (V. Absolutos)</v>
      </c>
      <c r="I184" t="s">
        <v>165</v>
      </c>
      <c r="J184" t="s">
        <v>39</v>
      </c>
      <c r="K184" t="s">
        <v>23</v>
      </c>
      <c r="L184" t="str">
        <f>IF(LEN(K184)=0,CONCATENATE(I184,"-",J184),CONCATENATE(I184,"-",J184,"-",K184))</f>
        <v>Tur-Aloja-Motivo</v>
      </c>
      <c r="M184">
        <v>1</v>
      </c>
      <c r="N184">
        <v>13</v>
      </c>
      <c r="O184">
        <f t="shared" si="57"/>
        <v>1</v>
      </c>
      <c r="P184" t="str">
        <f ca="1">INDIRECT("'" &amp; L184 &amp; "'!A" &amp;  O184)</f>
        <v>T053.- Entradas de turistas procedentes del extranjero con destino en la C.A. de Euskadi, por alojamiento utilizado según motivo de la visita. 2017. (V. Absolutos)</v>
      </c>
    </row>
    <row r="185" spans="2:16" x14ac:dyDescent="0.25">
      <c r="B185" s="51" t="e">
        <f t="shared" ca="1" si="55"/>
        <v>#VALUE!</v>
      </c>
      <c r="C185" s="703" t="e">
        <f t="shared" ca="1" si="56"/>
        <v>#VALUE!</v>
      </c>
      <c r="I185" t="s">
        <v>165</v>
      </c>
      <c r="J185" t="s">
        <v>39</v>
      </c>
      <c r="K185" t="s">
        <v>23</v>
      </c>
      <c r="L185" t="str">
        <f t="shared" ref="L185:L199" si="69">IF(LEN(K185)=0,CONCATENATE(I185,"-",J185),CONCATENATE(I185,"-",J185,"-",K185))</f>
        <v>Tur-Aloja-Motivo</v>
      </c>
      <c r="N185">
        <f>N184</f>
        <v>13</v>
      </c>
      <c r="O185">
        <f t="shared" si="57"/>
        <v>14</v>
      </c>
      <c r="P185" t="str">
        <f t="shared" ref="P185:P199" ca="1" si="70">INDIRECT("'" &amp; L185 &amp; "'!A" &amp;  O185)</f>
        <v>No de mercado</v>
      </c>
    </row>
    <row r="186" spans="2:16" x14ac:dyDescent="0.25">
      <c r="B186" s="51" t="e">
        <f t="shared" ca="1" si="55"/>
        <v>#VALUE!</v>
      </c>
      <c r="C186" s="703" t="e">
        <f t="shared" ca="1" si="56"/>
        <v>#VALUE!</v>
      </c>
      <c r="I186" t="s">
        <v>165</v>
      </c>
      <c r="J186" t="s">
        <v>39</v>
      </c>
      <c r="K186" t="s">
        <v>23</v>
      </c>
      <c r="L186" t="str">
        <f t="shared" si="69"/>
        <v>Tur-Aloja-Motivo</v>
      </c>
      <c r="N186">
        <f>N185</f>
        <v>13</v>
      </c>
      <c r="O186">
        <f t="shared" si="57"/>
        <v>27</v>
      </c>
      <c r="P186">
        <f t="shared" ca="1" si="70"/>
        <v>0</v>
      </c>
    </row>
    <row r="187" spans="2:16" x14ac:dyDescent="0.25">
      <c r="B187" s="51" t="e">
        <f t="shared" ca="1" si="55"/>
        <v>#VALUE!</v>
      </c>
      <c r="C187" s="703" t="e">
        <f t="shared" ca="1" si="56"/>
        <v>#VALUE!</v>
      </c>
      <c r="I187" t="s">
        <v>165</v>
      </c>
      <c r="J187" t="s">
        <v>39</v>
      </c>
      <c r="K187" t="s">
        <v>23</v>
      </c>
      <c r="L187" t="str">
        <f t="shared" si="69"/>
        <v>Tur-Aloja-Motivo</v>
      </c>
      <c r="N187">
        <f>N186</f>
        <v>13</v>
      </c>
      <c r="O187">
        <f t="shared" si="57"/>
        <v>40</v>
      </c>
      <c r="P187">
        <f t="shared" ca="1" si="70"/>
        <v>0</v>
      </c>
    </row>
    <row r="188" spans="2:16" ht="34.200000000000003" x14ac:dyDescent="0.25">
      <c r="B188" s="51" t="str">
        <f t="shared" ca="1" si="55"/>
        <v>T054</v>
      </c>
      <c r="C188" s="703" t="str">
        <f t="shared" ca="1" si="56"/>
        <v>Entradas de turistas procedentes del extranjero con destino en la C.A. de Euskadi, por la forma de organización del viaje según motivo de la visita. 2017. (V. Absolutos)</v>
      </c>
      <c r="I188" t="s">
        <v>165</v>
      </c>
      <c r="J188" t="s">
        <v>40</v>
      </c>
      <c r="K188" t="s">
        <v>23</v>
      </c>
      <c r="L188" t="str">
        <f t="shared" si="69"/>
        <v>Tur-Paquete-Motivo</v>
      </c>
      <c r="M188">
        <v>1</v>
      </c>
      <c r="N188">
        <v>9</v>
      </c>
      <c r="O188">
        <f t="shared" si="57"/>
        <v>1</v>
      </c>
      <c r="P188" t="str">
        <f t="shared" ca="1" si="70"/>
        <v>T054.- Entradas de turistas procedentes del extranjero con destino en la C.A. de Euskadi, por la forma de organización del viaje según motivo de la visita. 2017. (V. Absolutos)</v>
      </c>
    </row>
    <row r="189" spans="2:16" ht="34.200000000000003" x14ac:dyDescent="0.25">
      <c r="B189" s="51" t="str">
        <f t="shared" ca="1" si="55"/>
        <v>T054H</v>
      </c>
      <c r="C189" s="703" t="str">
        <f t="shared" ca="1" si="56"/>
        <v>Entradas de turistas procedentes del extranjero con destino en la C.A. de Euskadi, por la forma de organización del viaje según motivo de la visita. 2017. (% Horizontal)</v>
      </c>
      <c r="I189" t="s">
        <v>165</v>
      </c>
      <c r="J189" t="s">
        <v>40</v>
      </c>
      <c r="K189" t="s">
        <v>23</v>
      </c>
      <c r="L189" t="str">
        <f t="shared" si="69"/>
        <v>Tur-Paquete-Motivo</v>
      </c>
      <c r="N189">
        <f t="shared" ref="N189:N191" si="71">N188</f>
        <v>9</v>
      </c>
      <c r="O189">
        <f t="shared" si="57"/>
        <v>10</v>
      </c>
      <c r="P189" t="str">
        <f t="shared" ca="1" si="70"/>
        <v>T054H.- Entradas de turistas procedentes del extranjero con destino en la C.A. de Euskadi, por la forma de organización del viaje según motivo de la visita. 2017. (% Horizontal)</v>
      </c>
    </row>
    <row r="190" spans="2:16" ht="34.200000000000003" x14ac:dyDescent="0.25">
      <c r="B190" s="51" t="str">
        <f t="shared" ca="1" si="55"/>
        <v>T054V</v>
      </c>
      <c r="C190" s="703" t="str">
        <f t="shared" ca="1" si="56"/>
        <v>Entradas de turistas procedentes del extranjero con destino en la C.A. de Euskadi, por la forma de organización del viaje según motivo de la visita. 2017. (% Vertical)</v>
      </c>
      <c r="I190" t="s">
        <v>165</v>
      </c>
      <c r="J190" t="s">
        <v>40</v>
      </c>
      <c r="K190" t="s">
        <v>23</v>
      </c>
      <c r="L190" t="str">
        <f t="shared" si="69"/>
        <v>Tur-Paquete-Motivo</v>
      </c>
      <c r="N190">
        <f t="shared" si="71"/>
        <v>9</v>
      </c>
      <c r="O190">
        <f t="shared" si="57"/>
        <v>19</v>
      </c>
      <c r="P190" t="str">
        <f t="shared" ca="1" si="70"/>
        <v>T054V.- Entradas de turistas procedentes del extranjero con destino en la C.A. de Euskadi, por la forma de organización del viaje según motivo de la visita. 2017. (% Vertical)</v>
      </c>
    </row>
    <row r="191" spans="2:16" ht="34.200000000000003" x14ac:dyDescent="0.25">
      <c r="B191" s="51" t="str">
        <f t="shared" ca="1" si="55"/>
        <v>V054</v>
      </c>
      <c r="C191" s="703" t="str">
        <f t="shared" ca="1" si="56"/>
        <v>Variación interanual de las entradas de turistas procedentes del extranjero con destino en la C.A. de Euskadi, por la forma de organización del viaje según motivo de la visita. 2017. (% Variación)</v>
      </c>
      <c r="I191" t="s">
        <v>165</v>
      </c>
      <c r="J191" t="s">
        <v>40</v>
      </c>
      <c r="K191" t="s">
        <v>23</v>
      </c>
      <c r="L191" t="str">
        <f t="shared" si="69"/>
        <v>Tur-Paquete-Motivo</v>
      </c>
      <c r="N191">
        <f t="shared" si="71"/>
        <v>9</v>
      </c>
      <c r="O191">
        <f t="shared" si="57"/>
        <v>28</v>
      </c>
      <c r="P191" t="str">
        <f t="shared" ca="1" si="70"/>
        <v>V054.- Variación interanual de las entradas de turistas procedentes del extranjero con destino en la C.A. de Euskadi, por la forma de organización del viaje según motivo de la visita. 2017. (% Variación)</v>
      </c>
    </row>
    <row r="192" spans="2:16" x14ac:dyDescent="0.25">
      <c r="B192" s="51" t="e">
        <f t="shared" ca="1" si="55"/>
        <v>#REF!</v>
      </c>
      <c r="C192" s="703" t="e">
        <f t="shared" ca="1" si="56"/>
        <v>#REF!</v>
      </c>
      <c r="I192" t="s">
        <v>165</v>
      </c>
      <c r="J192" t="s">
        <v>162</v>
      </c>
      <c r="K192" t="s">
        <v>23</v>
      </c>
      <c r="L192" t="str">
        <f t="shared" si="69"/>
        <v>Tur-Prov-Motivo</v>
      </c>
      <c r="M192">
        <v>1</v>
      </c>
      <c r="N192">
        <v>11</v>
      </c>
      <c r="O192">
        <f t="shared" si="57"/>
        <v>1</v>
      </c>
      <c r="P192" t="e">
        <f t="shared" ca="1" si="70"/>
        <v>#REF!</v>
      </c>
    </row>
    <row r="193" spans="2:16" x14ac:dyDescent="0.25">
      <c r="B193" s="51" t="e">
        <f t="shared" ca="1" si="55"/>
        <v>#REF!</v>
      </c>
      <c r="C193" s="703" t="e">
        <f t="shared" ca="1" si="56"/>
        <v>#REF!</v>
      </c>
      <c r="I193" t="s">
        <v>165</v>
      </c>
      <c r="J193" t="s">
        <v>162</v>
      </c>
      <c r="K193" t="s">
        <v>23</v>
      </c>
      <c r="L193" t="str">
        <f t="shared" si="69"/>
        <v>Tur-Prov-Motivo</v>
      </c>
      <c r="N193">
        <f t="shared" ref="N193:N195" si="72">N192</f>
        <v>11</v>
      </c>
      <c r="O193">
        <f t="shared" si="57"/>
        <v>12</v>
      </c>
      <c r="P193" t="e">
        <f t="shared" ca="1" si="70"/>
        <v>#REF!</v>
      </c>
    </row>
    <row r="194" spans="2:16" x14ac:dyDescent="0.25">
      <c r="B194" s="51" t="e">
        <f t="shared" ca="1" si="55"/>
        <v>#REF!</v>
      </c>
      <c r="C194" s="703" t="e">
        <f t="shared" ca="1" si="56"/>
        <v>#REF!</v>
      </c>
      <c r="I194" t="s">
        <v>165</v>
      </c>
      <c r="J194" t="s">
        <v>162</v>
      </c>
      <c r="K194" t="s">
        <v>23</v>
      </c>
      <c r="L194" t="str">
        <f t="shared" si="69"/>
        <v>Tur-Prov-Motivo</v>
      </c>
      <c r="N194">
        <f t="shared" si="72"/>
        <v>11</v>
      </c>
      <c r="O194">
        <f t="shared" si="57"/>
        <v>23</v>
      </c>
      <c r="P194" t="e">
        <f t="shared" ca="1" si="70"/>
        <v>#REF!</v>
      </c>
    </row>
    <row r="195" spans="2:16" x14ac:dyDescent="0.25">
      <c r="B195" s="51" t="e">
        <f t="shared" ca="1" si="55"/>
        <v>#REF!</v>
      </c>
      <c r="C195" s="703" t="e">
        <f t="shared" ca="1" si="56"/>
        <v>#REF!</v>
      </c>
      <c r="I195" t="s">
        <v>165</v>
      </c>
      <c r="J195" t="s">
        <v>162</v>
      </c>
      <c r="K195" t="s">
        <v>23</v>
      </c>
      <c r="L195" t="str">
        <f t="shared" si="69"/>
        <v>Tur-Prov-Motivo</v>
      </c>
      <c r="N195">
        <f t="shared" si="72"/>
        <v>11</v>
      </c>
      <c r="O195">
        <f t="shared" si="57"/>
        <v>34</v>
      </c>
      <c r="P195" t="e">
        <f t="shared" ca="1" si="70"/>
        <v>#REF!</v>
      </c>
    </row>
    <row r="196" spans="2:16" x14ac:dyDescent="0.25">
      <c r="B196" s="51" t="e">
        <f t="shared" ca="1" si="55"/>
        <v>#REF!</v>
      </c>
      <c r="C196" s="703" t="e">
        <f t="shared" ca="1" si="56"/>
        <v>#REF!</v>
      </c>
      <c r="I196" t="s">
        <v>165</v>
      </c>
      <c r="J196" t="s">
        <v>163</v>
      </c>
      <c r="K196" t="s">
        <v>23</v>
      </c>
      <c r="L196" t="str">
        <f t="shared" si="69"/>
        <v>Tur-Destino-Motivo</v>
      </c>
      <c r="M196">
        <v>1</v>
      </c>
      <c r="N196">
        <v>11</v>
      </c>
      <c r="O196">
        <f t="shared" si="57"/>
        <v>1</v>
      </c>
      <c r="P196" t="e">
        <f t="shared" ca="1" si="70"/>
        <v>#REF!</v>
      </c>
    </row>
    <row r="197" spans="2:16" x14ac:dyDescent="0.25">
      <c r="B197" s="51" t="e">
        <f t="shared" ca="1" si="55"/>
        <v>#REF!</v>
      </c>
      <c r="C197" s="703" t="e">
        <f t="shared" ca="1" si="56"/>
        <v>#REF!</v>
      </c>
      <c r="I197" t="s">
        <v>165</v>
      </c>
      <c r="J197" t="s">
        <v>163</v>
      </c>
      <c r="K197" t="s">
        <v>23</v>
      </c>
      <c r="L197" t="str">
        <f t="shared" si="69"/>
        <v>Tur-Destino-Motivo</v>
      </c>
      <c r="N197">
        <f t="shared" ref="N197:N199" si="73">N196</f>
        <v>11</v>
      </c>
      <c r="O197">
        <f t="shared" si="57"/>
        <v>12</v>
      </c>
      <c r="P197" t="e">
        <f t="shared" ca="1" si="70"/>
        <v>#REF!</v>
      </c>
    </row>
    <row r="198" spans="2:16" x14ac:dyDescent="0.25">
      <c r="B198" s="51" t="e">
        <f t="shared" ca="1" si="55"/>
        <v>#REF!</v>
      </c>
      <c r="C198" s="703" t="e">
        <f t="shared" ca="1" si="56"/>
        <v>#REF!</v>
      </c>
      <c r="I198" t="s">
        <v>165</v>
      </c>
      <c r="J198" t="s">
        <v>163</v>
      </c>
      <c r="K198" t="s">
        <v>23</v>
      </c>
      <c r="L198" t="str">
        <f t="shared" si="69"/>
        <v>Tur-Destino-Motivo</v>
      </c>
      <c r="N198">
        <f t="shared" si="73"/>
        <v>11</v>
      </c>
      <c r="O198">
        <f t="shared" si="57"/>
        <v>23</v>
      </c>
      <c r="P198" t="e">
        <f t="shared" ca="1" si="70"/>
        <v>#REF!</v>
      </c>
    </row>
    <row r="199" spans="2:16" x14ac:dyDescent="0.25">
      <c r="B199" s="51" t="e">
        <f t="shared" ca="1" si="55"/>
        <v>#REF!</v>
      </c>
      <c r="C199" s="703" t="e">
        <f t="shared" ca="1" si="56"/>
        <v>#REF!</v>
      </c>
      <c r="I199" t="s">
        <v>165</v>
      </c>
      <c r="J199" t="s">
        <v>163</v>
      </c>
      <c r="K199" t="s">
        <v>23</v>
      </c>
      <c r="L199" t="str">
        <f t="shared" si="69"/>
        <v>Tur-Destino-Motivo</v>
      </c>
      <c r="N199">
        <f t="shared" si="73"/>
        <v>11</v>
      </c>
      <c r="O199">
        <f t="shared" si="57"/>
        <v>34</v>
      </c>
      <c r="P199" t="e">
        <f t="shared" ca="1" si="70"/>
        <v>#REF!</v>
      </c>
    </row>
    <row r="200" spans="2:16" ht="34.200000000000003" x14ac:dyDescent="0.25">
      <c r="B200" s="51" t="str">
        <f t="shared" ca="1" si="55"/>
        <v>T057</v>
      </c>
      <c r="C200" s="703" t="str">
        <f t="shared" ca="1" si="56"/>
        <v>Entradas de turistas procedentes del extranjero con destino en la C.A. de Euskadi, por alojamiento utilizado según duración de la estancia. 2017. (V. Absolutos)</v>
      </c>
      <c r="I200" t="s">
        <v>165</v>
      </c>
      <c r="J200" t="s">
        <v>39</v>
      </c>
      <c r="K200" t="s">
        <v>33</v>
      </c>
      <c r="L200" t="str">
        <f>IF(LEN(K200)=0,CONCATENATE(I200,"-",J200),CONCATENATE(I200,"-",J200,"-",K200))</f>
        <v>Tur-Aloja-Duración</v>
      </c>
      <c r="M200">
        <v>1</v>
      </c>
      <c r="N200">
        <v>13</v>
      </c>
      <c r="O200">
        <f t="shared" ref="O200:O215" si="74">IF(M200=1,1,O199+N200)</f>
        <v>1</v>
      </c>
      <c r="P200" t="str">
        <f ca="1">INDIRECT("'" &amp; L200 &amp; "'!A" &amp;  O200)</f>
        <v>T057.- Entradas de turistas procedentes del extranjero con destino en la C.A. de Euskadi, por alojamiento utilizado según duración de la estancia. 2017. (V. Absolutos)</v>
      </c>
    </row>
    <row r="201" spans="2:16" x14ac:dyDescent="0.25">
      <c r="B201" s="51" t="e">
        <f t="shared" ca="1" si="55"/>
        <v>#VALUE!</v>
      </c>
      <c r="C201" s="703" t="e">
        <f t="shared" ca="1" si="56"/>
        <v>#VALUE!</v>
      </c>
      <c r="I201" t="s">
        <v>165</v>
      </c>
      <c r="J201" t="s">
        <v>39</v>
      </c>
      <c r="K201" t="s">
        <v>33</v>
      </c>
      <c r="L201" t="str">
        <f t="shared" ref="L201:L215" si="75">IF(LEN(K201)=0,CONCATENATE(I201,"-",J201),CONCATENATE(I201,"-",J201,"-",K201))</f>
        <v>Tur-Aloja-Duración</v>
      </c>
      <c r="N201">
        <f>N200</f>
        <v>13</v>
      </c>
      <c r="O201">
        <f t="shared" si="74"/>
        <v>14</v>
      </c>
      <c r="P201" t="str">
        <f t="shared" ref="P201:P215" ca="1" si="76">INDIRECT("'" &amp; L201 &amp; "'!A" &amp;  O201)</f>
        <v>No de mercado</v>
      </c>
    </row>
    <row r="202" spans="2:16" x14ac:dyDescent="0.25">
      <c r="B202" s="51" t="e">
        <f t="shared" ca="1" si="55"/>
        <v>#VALUE!</v>
      </c>
      <c r="C202" s="703" t="e">
        <f t="shared" ca="1" si="56"/>
        <v>#VALUE!</v>
      </c>
      <c r="I202" t="s">
        <v>165</v>
      </c>
      <c r="J202" t="s">
        <v>39</v>
      </c>
      <c r="K202" t="s">
        <v>33</v>
      </c>
      <c r="L202" t="str">
        <f t="shared" si="75"/>
        <v>Tur-Aloja-Duración</v>
      </c>
      <c r="N202">
        <f>N201</f>
        <v>13</v>
      </c>
      <c r="O202">
        <f t="shared" si="74"/>
        <v>27</v>
      </c>
      <c r="P202">
        <f t="shared" ca="1" si="76"/>
        <v>0</v>
      </c>
    </row>
    <row r="203" spans="2:16" x14ac:dyDescent="0.25">
      <c r="B203" s="51" t="e">
        <f t="shared" ca="1" si="55"/>
        <v>#VALUE!</v>
      </c>
      <c r="C203" s="703" t="e">
        <f t="shared" ca="1" si="56"/>
        <v>#VALUE!</v>
      </c>
      <c r="I203" t="s">
        <v>165</v>
      </c>
      <c r="J203" t="s">
        <v>39</v>
      </c>
      <c r="K203" t="s">
        <v>33</v>
      </c>
      <c r="L203" t="str">
        <f t="shared" si="75"/>
        <v>Tur-Aloja-Duración</v>
      </c>
      <c r="N203">
        <f>N202</f>
        <v>13</v>
      </c>
      <c r="O203">
        <f t="shared" si="74"/>
        <v>40</v>
      </c>
      <c r="P203">
        <f t="shared" ca="1" si="76"/>
        <v>0</v>
      </c>
    </row>
    <row r="204" spans="2:16" ht="34.200000000000003" x14ac:dyDescent="0.25">
      <c r="B204" s="51" t="str">
        <f t="shared" ca="1" si="55"/>
        <v>T058</v>
      </c>
      <c r="C204" s="703" t="str">
        <f t="shared" ca="1" si="56"/>
        <v>Entradas de turistas procedentes del extranjero con destino en la C.A. de Euskadi, por la forma de organización del viaje según duración de la estancia. 2017. (V. Absolutos)</v>
      </c>
      <c r="I204" t="s">
        <v>165</v>
      </c>
      <c r="J204" t="s">
        <v>40</v>
      </c>
      <c r="K204" t="s">
        <v>33</v>
      </c>
      <c r="L204" t="str">
        <f t="shared" si="75"/>
        <v>Tur-Paquete-Duración</v>
      </c>
      <c r="M204">
        <v>1</v>
      </c>
      <c r="N204">
        <v>8</v>
      </c>
      <c r="O204">
        <f t="shared" si="74"/>
        <v>1</v>
      </c>
      <c r="P204" t="str">
        <f t="shared" ca="1" si="76"/>
        <v>T058.- Entradas de turistas procedentes del extranjero con destino en la C.A. de Euskadi, por la forma de organización del viaje según duración de la estancia. 2017. (V. Absolutos)</v>
      </c>
    </row>
    <row r="205" spans="2:16" ht="34.200000000000003" x14ac:dyDescent="0.25">
      <c r="B205" s="51" t="str">
        <f t="shared" ca="1" si="55"/>
        <v>T058H</v>
      </c>
      <c r="C205" s="703" t="str">
        <f t="shared" ca="1" si="56"/>
        <v>Entradas de turistas procedentes del extranjero con destino en la C.A. de Euskadi, por la forma de organización del viaje según duración de la estancia. 2017. (% Horizontal)</v>
      </c>
      <c r="I205" t="s">
        <v>165</v>
      </c>
      <c r="J205" t="s">
        <v>40</v>
      </c>
      <c r="K205" t="s">
        <v>33</v>
      </c>
      <c r="L205" t="str">
        <f t="shared" si="75"/>
        <v>Tur-Paquete-Duración</v>
      </c>
      <c r="N205">
        <f t="shared" ref="N205:N207" si="77">N204</f>
        <v>8</v>
      </c>
      <c r="O205">
        <f t="shared" si="74"/>
        <v>9</v>
      </c>
      <c r="P205" t="str">
        <f t="shared" ca="1" si="76"/>
        <v>T058H.- Entradas de turistas procedentes del extranjero con destino en la C.A. de Euskadi, por la forma de organización del viaje según duración de la estancia. 2017. (% Horizontal)</v>
      </c>
    </row>
    <row r="206" spans="2:16" ht="34.200000000000003" x14ac:dyDescent="0.25">
      <c r="B206" s="51" t="str">
        <f t="shared" ref="B206:B235" ca="1" si="78">MID(P206,1,FIND(".-",P206)-1)</f>
        <v>T058V</v>
      </c>
      <c r="C206" s="703" t="str">
        <f t="shared" ref="C206:C235" ca="1" si="79">MID(P206,FIND(".-",P206)+3,(LEN(P206)-FIND(".-",P206)-2))</f>
        <v>Entradas de turistas procedentes del extranjero con destino en la C.A. de Euskadi, por la forma de organización del viaje según duración de la estancia. 2017. (% Vertical)</v>
      </c>
      <c r="I206" t="s">
        <v>165</v>
      </c>
      <c r="J206" t="s">
        <v>40</v>
      </c>
      <c r="K206" t="s">
        <v>33</v>
      </c>
      <c r="L206" t="str">
        <f t="shared" si="75"/>
        <v>Tur-Paquete-Duración</v>
      </c>
      <c r="N206">
        <f t="shared" si="77"/>
        <v>8</v>
      </c>
      <c r="O206">
        <f t="shared" si="74"/>
        <v>17</v>
      </c>
      <c r="P206" t="str">
        <f t="shared" ca="1" si="76"/>
        <v>T058V.- Entradas de turistas procedentes del extranjero con destino en la C.A. de Euskadi, por la forma de organización del viaje según duración de la estancia. 2017. (% Vertical)</v>
      </c>
    </row>
    <row r="207" spans="2:16" ht="34.200000000000003" x14ac:dyDescent="0.25">
      <c r="B207" s="51" t="str">
        <f t="shared" ca="1" si="78"/>
        <v>V058</v>
      </c>
      <c r="C207" s="703" t="str">
        <f t="shared" ca="1" si="79"/>
        <v>Variación interanual de las entradas de turistas procedentes del extranjero con destino en la C.A. de Euskadi, por la forma de organización del viaje según duración de la estancia. 2017. (% Variación)</v>
      </c>
      <c r="I207" t="s">
        <v>165</v>
      </c>
      <c r="J207" t="s">
        <v>40</v>
      </c>
      <c r="K207" t="s">
        <v>33</v>
      </c>
      <c r="L207" t="str">
        <f t="shared" si="75"/>
        <v>Tur-Paquete-Duración</v>
      </c>
      <c r="N207">
        <f t="shared" si="77"/>
        <v>8</v>
      </c>
      <c r="O207">
        <f t="shared" si="74"/>
        <v>25</v>
      </c>
      <c r="P207" t="str">
        <f t="shared" ca="1" si="76"/>
        <v>V058.- Variación interanual de las entradas de turistas procedentes del extranjero con destino en la C.A. de Euskadi, por la forma de organización del viaje según duración de la estancia. 2017. (% Variación)</v>
      </c>
    </row>
    <row r="208" spans="2:16" x14ac:dyDescent="0.25">
      <c r="B208" s="51" t="e">
        <f t="shared" ca="1" si="78"/>
        <v>#REF!</v>
      </c>
      <c r="C208" s="703" t="e">
        <f t="shared" ca="1" si="79"/>
        <v>#REF!</v>
      </c>
      <c r="I208" t="s">
        <v>165</v>
      </c>
      <c r="J208" t="s">
        <v>162</v>
      </c>
      <c r="K208" t="s">
        <v>33</v>
      </c>
      <c r="L208" t="str">
        <f t="shared" si="75"/>
        <v>Tur-Prov-Duración</v>
      </c>
      <c r="M208">
        <v>1</v>
      </c>
      <c r="N208">
        <v>9</v>
      </c>
      <c r="O208">
        <f t="shared" si="74"/>
        <v>1</v>
      </c>
      <c r="P208" t="e">
        <f t="shared" ca="1" si="76"/>
        <v>#REF!</v>
      </c>
    </row>
    <row r="209" spans="2:16" x14ac:dyDescent="0.25">
      <c r="B209" s="51" t="e">
        <f t="shared" ca="1" si="78"/>
        <v>#REF!</v>
      </c>
      <c r="C209" s="703" t="e">
        <f t="shared" ca="1" si="79"/>
        <v>#REF!</v>
      </c>
      <c r="I209" t="s">
        <v>165</v>
      </c>
      <c r="J209" t="s">
        <v>162</v>
      </c>
      <c r="K209" t="s">
        <v>33</v>
      </c>
      <c r="L209" t="str">
        <f t="shared" si="75"/>
        <v>Tur-Prov-Duración</v>
      </c>
      <c r="N209">
        <f t="shared" ref="N209:N211" si="80">N208</f>
        <v>9</v>
      </c>
      <c r="O209">
        <f t="shared" si="74"/>
        <v>10</v>
      </c>
      <c r="P209" t="e">
        <f t="shared" ca="1" si="76"/>
        <v>#REF!</v>
      </c>
    </row>
    <row r="210" spans="2:16" x14ac:dyDescent="0.25">
      <c r="B210" s="51" t="e">
        <f t="shared" ca="1" si="78"/>
        <v>#REF!</v>
      </c>
      <c r="C210" s="703" t="e">
        <f t="shared" ca="1" si="79"/>
        <v>#REF!</v>
      </c>
      <c r="I210" t="s">
        <v>165</v>
      </c>
      <c r="J210" t="s">
        <v>162</v>
      </c>
      <c r="K210" t="s">
        <v>33</v>
      </c>
      <c r="L210" t="str">
        <f t="shared" si="75"/>
        <v>Tur-Prov-Duración</v>
      </c>
      <c r="N210">
        <f t="shared" si="80"/>
        <v>9</v>
      </c>
      <c r="O210">
        <f t="shared" si="74"/>
        <v>19</v>
      </c>
      <c r="P210" t="e">
        <f t="shared" ca="1" si="76"/>
        <v>#REF!</v>
      </c>
    </row>
    <row r="211" spans="2:16" x14ac:dyDescent="0.25">
      <c r="B211" s="51" t="e">
        <f t="shared" ca="1" si="78"/>
        <v>#REF!</v>
      </c>
      <c r="C211" s="703" t="e">
        <f t="shared" ca="1" si="79"/>
        <v>#REF!</v>
      </c>
      <c r="I211" t="s">
        <v>165</v>
      </c>
      <c r="J211" t="s">
        <v>162</v>
      </c>
      <c r="K211" t="s">
        <v>33</v>
      </c>
      <c r="L211" t="str">
        <f t="shared" si="75"/>
        <v>Tur-Prov-Duración</v>
      </c>
      <c r="N211">
        <f t="shared" si="80"/>
        <v>9</v>
      </c>
      <c r="O211">
        <f t="shared" si="74"/>
        <v>28</v>
      </c>
      <c r="P211" t="e">
        <f t="shared" ca="1" si="76"/>
        <v>#REF!</v>
      </c>
    </row>
    <row r="212" spans="2:16" x14ac:dyDescent="0.25">
      <c r="B212" s="51" t="e">
        <f t="shared" ca="1" si="78"/>
        <v>#REF!</v>
      </c>
      <c r="C212" s="703" t="e">
        <f t="shared" ca="1" si="79"/>
        <v>#REF!</v>
      </c>
      <c r="I212" t="s">
        <v>165</v>
      </c>
      <c r="J212" t="s">
        <v>163</v>
      </c>
      <c r="K212" t="s">
        <v>33</v>
      </c>
      <c r="L212" t="str">
        <f t="shared" si="75"/>
        <v>Tur-Destino-Duración</v>
      </c>
      <c r="M212">
        <v>1</v>
      </c>
      <c r="N212">
        <v>12</v>
      </c>
      <c r="O212">
        <f t="shared" si="74"/>
        <v>1</v>
      </c>
      <c r="P212" t="e">
        <f t="shared" ca="1" si="76"/>
        <v>#REF!</v>
      </c>
    </row>
    <row r="213" spans="2:16" x14ac:dyDescent="0.25">
      <c r="B213" s="51" t="e">
        <f t="shared" ca="1" si="78"/>
        <v>#REF!</v>
      </c>
      <c r="C213" s="703" t="e">
        <f t="shared" ca="1" si="79"/>
        <v>#REF!</v>
      </c>
      <c r="I213" t="s">
        <v>165</v>
      </c>
      <c r="J213" t="s">
        <v>163</v>
      </c>
      <c r="K213" t="s">
        <v>33</v>
      </c>
      <c r="L213" t="str">
        <f t="shared" si="75"/>
        <v>Tur-Destino-Duración</v>
      </c>
      <c r="N213">
        <f t="shared" ref="N213:N215" si="81">N212</f>
        <v>12</v>
      </c>
      <c r="O213">
        <f t="shared" si="74"/>
        <v>13</v>
      </c>
      <c r="P213" t="e">
        <f t="shared" ca="1" si="76"/>
        <v>#REF!</v>
      </c>
    </row>
    <row r="214" spans="2:16" x14ac:dyDescent="0.25">
      <c r="B214" s="51" t="e">
        <f t="shared" ca="1" si="78"/>
        <v>#REF!</v>
      </c>
      <c r="C214" s="703" t="e">
        <f t="shared" ca="1" si="79"/>
        <v>#REF!</v>
      </c>
      <c r="I214" t="s">
        <v>165</v>
      </c>
      <c r="J214" t="s">
        <v>163</v>
      </c>
      <c r="K214" t="s">
        <v>33</v>
      </c>
      <c r="L214" t="str">
        <f t="shared" si="75"/>
        <v>Tur-Destino-Duración</v>
      </c>
      <c r="N214">
        <f t="shared" si="81"/>
        <v>12</v>
      </c>
      <c r="O214">
        <f t="shared" si="74"/>
        <v>25</v>
      </c>
      <c r="P214" t="e">
        <f t="shared" ca="1" si="76"/>
        <v>#REF!</v>
      </c>
    </row>
    <row r="215" spans="2:16" x14ac:dyDescent="0.25">
      <c r="B215" s="51" t="e">
        <f t="shared" ca="1" si="78"/>
        <v>#REF!</v>
      </c>
      <c r="C215" s="703" t="e">
        <f t="shared" ca="1" si="79"/>
        <v>#REF!</v>
      </c>
      <c r="I215" t="s">
        <v>165</v>
      </c>
      <c r="J215" t="s">
        <v>163</v>
      </c>
      <c r="K215" t="s">
        <v>33</v>
      </c>
      <c r="L215" t="str">
        <f t="shared" si="75"/>
        <v>Tur-Destino-Duración</v>
      </c>
      <c r="N215">
        <f t="shared" si="81"/>
        <v>12</v>
      </c>
      <c r="O215">
        <f t="shared" si="74"/>
        <v>37</v>
      </c>
      <c r="P215" t="e">
        <f t="shared" ca="1" si="76"/>
        <v>#REF!</v>
      </c>
    </row>
    <row r="216" spans="2:16" ht="34.200000000000003" x14ac:dyDescent="0.25">
      <c r="B216" s="51" t="str">
        <f t="shared" ca="1" si="78"/>
        <v>T061</v>
      </c>
      <c r="C216" s="701" t="str">
        <f t="shared" ca="1" si="79"/>
        <v>Entradas de turistas procedentes del extranjero con destino en la C.A. de Euskadi, por la forma de organización del viaje según alojamiento utilizado. 2017. (V. Absolutos)</v>
      </c>
      <c r="I216" t="s">
        <v>165</v>
      </c>
      <c r="J216" t="s">
        <v>40</v>
      </c>
      <c r="K216" t="s">
        <v>39</v>
      </c>
      <c r="L216" t="str">
        <f t="shared" ref="L216:L227" si="82">IF(LEN(K216)=0,CONCATENATE(I216,"-",J216),CONCATENATE(I216,"-",J216,"-",K216))</f>
        <v>Tur-Paquete-Aloja</v>
      </c>
      <c r="M216">
        <v>1</v>
      </c>
      <c r="N216">
        <v>6</v>
      </c>
      <c r="O216">
        <f t="shared" ref="O216:O227" si="83">IF(M216=1,1,O215+N216)</f>
        <v>1</v>
      </c>
      <c r="P216" t="str">
        <f t="shared" ref="P216:P227" ca="1" si="84">INDIRECT("'" &amp; L216 &amp; "'!A" &amp;  O216)</f>
        <v>T061.- Entradas de turistas procedentes del extranjero con destino en la C.A. de Euskadi, por la forma de organización del viaje según alojamiento utilizado. 2017. (V. Absolutos)</v>
      </c>
    </row>
    <row r="217" spans="2:16" x14ac:dyDescent="0.25">
      <c r="B217" s="51" t="e">
        <f t="shared" ca="1" si="78"/>
        <v>#VALUE!</v>
      </c>
      <c r="C217" s="703" t="e">
        <f t="shared" ca="1" si="79"/>
        <v>#VALUE!</v>
      </c>
      <c r="I217" t="s">
        <v>165</v>
      </c>
      <c r="J217" t="s">
        <v>40</v>
      </c>
      <c r="K217" t="s">
        <v>39</v>
      </c>
      <c r="L217" t="str">
        <f t="shared" si="82"/>
        <v>Tur-Paquete-Aloja</v>
      </c>
      <c r="N217">
        <f t="shared" ref="N217:N219" si="85">N216</f>
        <v>6</v>
      </c>
      <c r="O217">
        <f t="shared" si="83"/>
        <v>7</v>
      </c>
      <c r="P217">
        <f t="shared" ca="1" si="84"/>
        <v>0</v>
      </c>
    </row>
    <row r="218" spans="2:16" x14ac:dyDescent="0.25">
      <c r="B218" s="51" t="e">
        <f t="shared" ca="1" si="78"/>
        <v>#VALUE!</v>
      </c>
      <c r="C218" s="703" t="e">
        <f t="shared" ca="1" si="79"/>
        <v>#VALUE!</v>
      </c>
      <c r="I218" t="s">
        <v>165</v>
      </c>
      <c r="J218" t="s">
        <v>40</v>
      </c>
      <c r="K218" t="s">
        <v>39</v>
      </c>
      <c r="L218" t="str">
        <f t="shared" si="82"/>
        <v>Tur-Paquete-Aloja</v>
      </c>
      <c r="N218">
        <f t="shared" si="85"/>
        <v>6</v>
      </c>
      <c r="O218">
        <f t="shared" si="83"/>
        <v>13</v>
      </c>
      <c r="P218">
        <f t="shared" ca="1" si="84"/>
        <v>0</v>
      </c>
    </row>
    <row r="219" spans="2:16" x14ac:dyDescent="0.25">
      <c r="B219" s="51" t="e">
        <f t="shared" ca="1" si="78"/>
        <v>#VALUE!</v>
      </c>
      <c r="C219" s="703" t="e">
        <f t="shared" ca="1" si="79"/>
        <v>#VALUE!</v>
      </c>
      <c r="I219" t="s">
        <v>165</v>
      </c>
      <c r="J219" t="s">
        <v>40</v>
      </c>
      <c r="K219" t="s">
        <v>39</v>
      </c>
      <c r="L219" t="str">
        <f t="shared" si="82"/>
        <v>Tur-Paquete-Aloja</v>
      </c>
      <c r="N219">
        <f t="shared" si="85"/>
        <v>6</v>
      </c>
      <c r="O219">
        <f t="shared" si="83"/>
        <v>19</v>
      </c>
      <c r="P219" t="str">
        <f t="shared" ca="1" si="84"/>
        <v>Con paquete turístico</v>
      </c>
    </row>
    <row r="220" spans="2:16" x14ac:dyDescent="0.25">
      <c r="B220" s="51" t="e">
        <f t="shared" ca="1" si="78"/>
        <v>#REF!</v>
      </c>
      <c r="C220" s="703" t="e">
        <f t="shared" ca="1" si="79"/>
        <v>#REF!</v>
      </c>
      <c r="I220" t="s">
        <v>165</v>
      </c>
      <c r="J220" t="s">
        <v>162</v>
      </c>
      <c r="K220" t="s">
        <v>39</v>
      </c>
      <c r="L220" t="str">
        <f t="shared" si="82"/>
        <v>Tur-Prov-Aloja</v>
      </c>
      <c r="M220">
        <v>1</v>
      </c>
      <c r="N220">
        <v>10</v>
      </c>
      <c r="O220">
        <f t="shared" si="83"/>
        <v>1</v>
      </c>
      <c r="P220" t="e">
        <f t="shared" ca="1" si="84"/>
        <v>#REF!</v>
      </c>
    </row>
    <row r="221" spans="2:16" x14ac:dyDescent="0.25">
      <c r="B221" s="51" t="e">
        <f t="shared" ca="1" si="78"/>
        <v>#REF!</v>
      </c>
      <c r="C221" s="703" t="e">
        <f t="shared" ca="1" si="79"/>
        <v>#REF!</v>
      </c>
      <c r="I221" t="s">
        <v>165</v>
      </c>
      <c r="J221" t="s">
        <v>162</v>
      </c>
      <c r="K221" t="s">
        <v>39</v>
      </c>
      <c r="L221" t="str">
        <f t="shared" si="82"/>
        <v>Tur-Prov-Aloja</v>
      </c>
      <c r="N221">
        <f t="shared" ref="N221:N223" si="86">N220</f>
        <v>10</v>
      </c>
      <c r="O221">
        <f t="shared" si="83"/>
        <v>11</v>
      </c>
      <c r="P221" t="e">
        <f t="shared" ca="1" si="84"/>
        <v>#REF!</v>
      </c>
    </row>
    <row r="222" spans="2:16" x14ac:dyDescent="0.25">
      <c r="B222" s="51" t="e">
        <f t="shared" ca="1" si="78"/>
        <v>#REF!</v>
      </c>
      <c r="C222" s="703" t="e">
        <f t="shared" ca="1" si="79"/>
        <v>#REF!</v>
      </c>
      <c r="I222" t="s">
        <v>165</v>
      </c>
      <c r="J222" t="s">
        <v>162</v>
      </c>
      <c r="K222" t="s">
        <v>39</v>
      </c>
      <c r="L222" t="str">
        <f t="shared" si="82"/>
        <v>Tur-Prov-Aloja</v>
      </c>
      <c r="N222">
        <f t="shared" si="86"/>
        <v>10</v>
      </c>
      <c r="O222">
        <f t="shared" si="83"/>
        <v>21</v>
      </c>
      <c r="P222" t="e">
        <f t="shared" ca="1" si="84"/>
        <v>#REF!</v>
      </c>
    </row>
    <row r="223" spans="2:16" x14ac:dyDescent="0.25">
      <c r="B223" s="51" t="e">
        <f t="shared" ca="1" si="78"/>
        <v>#REF!</v>
      </c>
      <c r="C223" s="703" t="e">
        <f t="shared" ca="1" si="79"/>
        <v>#REF!</v>
      </c>
      <c r="I223" t="s">
        <v>165</v>
      </c>
      <c r="J223" t="s">
        <v>162</v>
      </c>
      <c r="K223" t="s">
        <v>39</v>
      </c>
      <c r="L223" t="str">
        <f t="shared" si="82"/>
        <v>Tur-Prov-Aloja</v>
      </c>
      <c r="N223">
        <f t="shared" si="86"/>
        <v>10</v>
      </c>
      <c r="O223">
        <f t="shared" si="83"/>
        <v>31</v>
      </c>
      <c r="P223" t="e">
        <f t="shared" ca="1" si="84"/>
        <v>#REF!</v>
      </c>
    </row>
    <row r="224" spans="2:16" x14ac:dyDescent="0.25">
      <c r="B224" s="51" t="e">
        <f t="shared" ca="1" si="78"/>
        <v>#REF!</v>
      </c>
      <c r="C224" s="703" t="e">
        <f t="shared" ca="1" si="79"/>
        <v>#REF!</v>
      </c>
      <c r="I224" t="s">
        <v>165</v>
      </c>
      <c r="J224" t="s">
        <v>163</v>
      </c>
      <c r="K224" t="s">
        <v>39</v>
      </c>
      <c r="L224" t="str">
        <f t="shared" si="82"/>
        <v>Tur-Destino-Aloja</v>
      </c>
      <c r="M224">
        <v>1</v>
      </c>
      <c r="N224">
        <v>13</v>
      </c>
      <c r="O224">
        <f t="shared" si="83"/>
        <v>1</v>
      </c>
      <c r="P224" t="e">
        <f t="shared" ca="1" si="84"/>
        <v>#REF!</v>
      </c>
    </row>
    <row r="225" spans="1:16" x14ac:dyDescent="0.25">
      <c r="B225" s="51" t="e">
        <f t="shared" ca="1" si="78"/>
        <v>#REF!</v>
      </c>
      <c r="C225" s="703" t="e">
        <f t="shared" ca="1" si="79"/>
        <v>#REF!</v>
      </c>
      <c r="I225" t="s">
        <v>165</v>
      </c>
      <c r="J225" t="s">
        <v>163</v>
      </c>
      <c r="K225" t="s">
        <v>39</v>
      </c>
      <c r="L225" t="str">
        <f t="shared" si="82"/>
        <v>Tur-Destino-Aloja</v>
      </c>
      <c r="N225">
        <f t="shared" ref="N225:N227" si="87">N224</f>
        <v>13</v>
      </c>
      <c r="O225">
        <f t="shared" si="83"/>
        <v>14</v>
      </c>
      <c r="P225" t="e">
        <f t="shared" ca="1" si="84"/>
        <v>#REF!</v>
      </c>
    </row>
    <row r="226" spans="1:16" x14ac:dyDescent="0.25">
      <c r="B226" s="51" t="e">
        <f t="shared" ca="1" si="78"/>
        <v>#REF!</v>
      </c>
      <c r="C226" s="703" t="e">
        <f t="shared" ca="1" si="79"/>
        <v>#REF!</v>
      </c>
      <c r="I226" t="s">
        <v>165</v>
      </c>
      <c r="J226" t="s">
        <v>163</v>
      </c>
      <c r="K226" t="s">
        <v>39</v>
      </c>
      <c r="L226" t="str">
        <f t="shared" si="82"/>
        <v>Tur-Destino-Aloja</v>
      </c>
      <c r="N226">
        <f t="shared" si="87"/>
        <v>13</v>
      </c>
      <c r="O226">
        <f t="shared" si="83"/>
        <v>27</v>
      </c>
      <c r="P226" t="e">
        <f t="shared" ca="1" si="84"/>
        <v>#REF!</v>
      </c>
    </row>
    <row r="227" spans="1:16" x14ac:dyDescent="0.25">
      <c r="B227" s="51" t="e">
        <f t="shared" ca="1" si="78"/>
        <v>#REF!</v>
      </c>
      <c r="C227" s="703" t="e">
        <f t="shared" ca="1" si="79"/>
        <v>#REF!</v>
      </c>
      <c r="I227" t="s">
        <v>165</v>
      </c>
      <c r="J227" t="s">
        <v>163</v>
      </c>
      <c r="K227" t="s">
        <v>39</v>
      </c>
      <c r="L227" t="str">
        <f t="shared" si="82"/>
        <v>Tur-Destino-Aloja</v>
      </c>
      <c r="N227">
        <f t="shared" si="87"/>
        <v>13</v>
      </c>
      <c r="O227">
        <f t="shared" si="83"/>
        <v>40</v>
      </c>
      <c r="P227" t="e">
        <f t="shared" ca="1" si="84"/>
        <v>#REF!</v>
      </c>
    </row>
    <row r="228" spans="1:16" x14ac:dyDescent="0.25">
      <c r="B228" s="51" t="e">
        <f t="shared" ca="1" si="78"/>
        <v>#REF!</v>
      </c>
      <c r="C228" s="703" t="e">
        <f t="shared" ca="1" si="79"/>
        <v>#REF!</v>
      </c>
      <c r="I228" t="s">
        <v>165</v>
      </c>
      <c r="J228" t="s">
        <v>162</v>
      </c>
      <c r="K228" t="s">
        <v>40</v>
      </c>
      <c r="L228" t="str">
        <f t="shared" ref="L228:L256" si="88">IF(LEN(K228)=0,CONCATENATE(I228,"-",J228),CONCATENATE(I228,"-",J228,"-",K228))</f>
        <v>Tur-Prov-Paquete</v>
      </c>
      <c r="M228">
        <v>1</v>
      </c>
      <c r="N228">
        <v>10</v>
      </c>
      <c r="O228">
        <f t="shared" ref="O228:O276" si="89">IF(M228=1,1,O227+N228)</f>
        <v>1</v>
      </c>
      <c r="P228" t="e">
        <f t="shared" ref="P228:P256" ca="1" si="90">INDIRECT("'" &amp; L228 &amp; "'!A" &amp;  O228)</f>
        <v>#REF!</v>
      </c>
    </row>
    <row r="229" spans="1:16" x14ac:dyDescent="0.25">
      <c r="B229" s="51" t="e">
        <f t="shared" ca="1" si="78"/>
        <v>#REF!</v>
      </c>
      <c r="C229" s="703" t="e">
        <f t="shared" ca="1" si="79"/>
        <v>#REF!</v>
      </c>
      <c r="I229" t="s">
        <v>165</v>
      </c>
      <c r="J229" t="s">
        <v>162</v>
      </c>
      <c r="K229" t="s">
        <v>40</v>
      </c>
      <c r="L229" t="str">
        <f t="shared" si="88"/>
        <v>Tur-Prov-Paquete</v>
      </c>
      <c r="N229">
        <f t="shared" ref="N229:N231" si="91">N228</f>
        <v>10</v>
      </c>
      <c r="O229">
        <f t="shared" si="89"/>
        <v>11</v>
      </c>
      <c r="P229" t="e">
        <f t="shared" ca="1" si="90"/>
        <v>#REF!</v>
      </c>
    </row>
    <row r="230" spans="1:16" x14ac:dyDescent="0.25">
      <c r="B230" s="51" t="e">
        <f t="shared" ca="1" si="78"/>
        <v>#REF!</v>
      </c>
      <c r="C230" s="703" t="e">
        <f t="shared" ca="1" si="79"/>
        <v>#REF!</v>
      </c>
      <c r="I230" t="s">
        <v>165</v>
      </c>
      <c r="J230" t="s">
        <v>162</v>
      </c>
      <c r="K230" t="s">
        <v>40</v>
      </c>
      <c r="L230" t="str">
        <f t="shared" si="88"/>
        <v>Tur-Prov-Paquete</v>
      </c>
      <c r="N230">
        <f t="shared" si="91"/>
        <v>10</v>
      </c>
      <c r="O230">
        <f t="shared" si="89"/>
        <v>21</v>
      </c>
      <c r="P230" t="e">
        <f t="shared" ca="1" si="90"/>
        <v>#REF!</v>
      </c>
    </row>
    <row r="231" spans="1:16" x14ac:dyDescent="0.25">
      <c r="B231" s="51" t="e">
        <f t="shared" ca="1" si="78"/>
        <v>#REF!</v>
      </c>
      <c r="C231" s="703" t="e">
        <f t="shared" ca="1" si="79"/>
        <v>#REF!</v>
      </c>
      <c r="I231" t="s">
        <v>165</v>
      </c>
      <c r="J231" t="s">
        <v>162</v>
      </c>
      <c r="K231" t="s">
        <v>40</v>
      </c>
      <c r="L231" t="str">
        <f t="shared" si="88"/>
        <v>Tur-Prov-Paquete</v>
      </c>
      <c r="N231">
        <f t="shared" si="91"/>
        <v>10</v>
      </c>
      <c r="O231">
        <f t="shared" si="89"/>
        <v>31</v>
      </c>
      <c r="P231" t="e">
        <f t="shared" ca="1" si="90"/>
        <v>#REF!</v>
      </c>
    </row>
    <row r="232" spans="1:16" x14ac:dyDescent="0.25">
      <c r="B232" s="51" t="e">
        <f t="shared" ca="1" si="78"/>
        <v>#REF!</v>
      </c>
      <c r="C232" s="703" t="e">
        <f t="shared" ca="1" si="79"/>
        <v>#REF!</v>
      </c>
      <c r="I232" t="s">
        <v>165</v>
      </c>
      <c r="J232" t="s">
        <v>163</v>
      </c>
      <c r="K232" t="s">
        <v>40</v>
      </c>
      <c r="L232" t="str">
        <f t="shared" si="88"/>
        <v>Tur-Destino-Paquete</v>
      </c>
      <c r="M232">
        <v>1</v>
      </c>
      <c r="N232">
        <v>12</v>
      </c>
      <c r="O232">
        <f t="shared" si="89"/>
        <v>1</v>
      </c>
      <c r="P232" t="e">
        <f t="shared" ca="1" si="90"/>
        <v>#REF!</v>
      </c>
    </row>
    <row r="233" spans="1:16" x14ac:dyDescent="0.25">
      <c r="B233" s="51" t="e">
        <f t="shared" ca="1" si="78"/>
        <v>#REF!</v>
      </c>
      <c r="C233" s="703" t="e">
        <f t="shared" ca="1" si="79"/>
        <v>#REF!</v>
      </c>
      <c r="I233" t="s">
        <v>165</v>
      </c>
      <c r="J233" t="s">
        <v>163</v>
      </c>
      <c r="K233" t="s">
        <v>40</v>
      </c>
      <c r="L233" t="str">
        <f t="shared" si="88"/>
        <v>Tur-Destino-Paquete</v>
      </c>
      <c r="N233">
        <f t="shared" ref="N233:N235" si="92">N232</f>
        <v>12</v>
      </c>
      <c r="O233">
        <f t="shared" si="89"/>
        <v>13</v>
      </c>
      <c r="P233" t="e">
        <f t="shared" ca="1" si="90"/>
        <v>#REF!</v>
      </c>
    </row>
    <row r="234" spans="1:16" x14ac:dyDescent="0.25">
      <c r="B234" s="51" t="e">
        <f t="shared" ca="1" si="78"/>
        <v>#REF!</v>
      </c>
      <c r="C234" s="703" t="e">
        <f t="shared" ca="1" si="79"/>
        <v>#REF!</v>
      </c>
      <c r="I234" t="s">
        <v>165</v>
      </c>
      <c r="J234" t="s">
        <v>163</v>
      </c>
      <c r="K234" t="s">
        <v>40</v>
      </c>
      <c r="L234" t="str">
        <f t="shared" si="88"/>
        <v>Tur-Destino-Paquete</v>
      </c>
      <c r="N234">
        <f t="shared" si="92"/>
        <v>12</v>
      </c>
      <c r="O234">
        <f t="shared" si="89"/>
        <v>25</v>
      </c>
      <c r="P234" t="e">
        <f t="shared" ca="1" si="90"/>
        <v>#REF!</v>
      </c>
    </row>
    <row r="235" spans="1:16" x14ac:dyDescent="0.25">
      <c r="B235" s="51" t="e">
        <f t="shared" ca="1" si="78"/>
        <v>#REF!</v>
      </c>
      <c r="C235" s="703" t="e">
        <f t="shared" ca="1" si="79"/>
        <v>#REF!</v>
      </c>
      <c r="I235" t="s">
        <v>165</v>
      </c>
      <c r="J235" t="s">
        <v>163</v>
      </c>
      <c r="K235" t="s">
        <v>40</v>
      </c>
      <c r="L235" t="str">
        <f t="shared" si="88"/>
        <v>Tur-Destino-Paquete</v>
      </c>
      <c r="N235">
        <f t="shared" si="92"/>
        <v>12</v>
      </c>
      <c r="O235">
        <f t="shared" si="89"/>
        <v>37</v>
      </c>
      <c r="P235" t="e">
        <f t="shared" ca="1" si="90"/>
        <v>#REF!</v>
      </c>
    </row>
    <row r="236" spans="1:16" x14ac:dyDescent="0.25">
      <c r="B236" s="51"/>
      <c r="C236" s="703"/>
    </row>
    <row r="237" spans="1:16" x14ac:dyDescent="0.25">
      <c r="A237" s="1048" t="str">
        <f>'Subportada 3'!A$1</f>
        <v>ENTRADAS DE EXCURSIONISTAS PROCEDENTES DEL EXTRANJERO CON DESTINO EN LA C.A. DE EUSKADI</v>
      </c>
      <c r="B237" s="1048"/>
      <c r="C237" s="1048"/>
    </row>
    <row r="238" spans="1:16" x14ac:dyDescent="0.25">
      <c r="B238" s="51"/>
      <c r="C238" s="703"/>
    </row>
    <row r="239" spans="1:16" ht="34.200000000000003" x14ac:dyDescent="0.25">
      <c r="B239" s="51" t="str">
        <f t="shared" ref="B239:B302" ca="1" si="93">MID(P239,1,FIND(".-",P239)-1)</f>
        <v>T066</v>
      </c>
      <c r="C239" s="703" t="str">
        <f t="shared" ref="C239:C302" ca="1" si="94">MID(P239,FIND(".-",P239)+3,(LEN(P239)-FIND(".-",P239)-2))</f>
        <v>Entradas de excursionistas procedentes del extranjero con destino en la C.A. de Euskadi, por mes según año. Evolución anual 2013 - 2017. (V. Absolutos y % Variación)</v>
      </c>
      <c r="I239" t="s">
        <v>166</v>
      </c>
      <c r="J239" t="s">
        <v>36</v>
      </c>
      <c r="L239" t="str">
        <f t="shared" si="88"/>
        <v>Exc-Mes</v>
      </c>
      <c r="M239">
        <v>1</v>
      </c>
      <c r="N239">
        <v>19</v>
      </c>
      <c r="O239">
        <f>IF(M239=1,1,O235+N239)</f>
        <v>1</v>
      </c>
      <c r="P239" t="str">
        <f t="shared" ca="1" si="90"/>
        <v>T066.- Entradas de excursionistas procedentes del extranjero con destino en la C.A. de Euskadi, por mes según año. Evolución anual 2013 - 2017. (V. Absolutos y % Variación)</v>
      </c>
    </row>
    <row r="240" spans="1:16" ht="22.8" x14ac:dyDescent="0.25">
      <c r="B240" s="51" t="str">
        <f t="shared" ca="1" si="93"/>
        <v>T066V</v>
      </c>
      <c r="C240" s="703" t="str">
        <f t="shared" ca="1" si="94"/>
        <v>Entradas de excursionistas procedentes del extranjero con destino en la C.A. de Euskadi, por mes según año. Evolución anual 2013 - 2017. (% Vertical)</v>
      </c>
      <c r="I240" t="s">
        <v>166</v>
      </c>
      <c r="J240" t="s">
        <v>36</v>
      </c>
      <c r="L240" t="str">
        <f t="shared" si="88"/>
        <v>Exc-Mes</v>
      </c>
      <c r="N240">
        <f t="shared" ref="N240" si="95">N239</f>
        <v>19</v>
      </c>
      <c r="O240">
        <f t="shared" si="89"/>
        <v>20</v>
      </c>
      <c r="P240" t="str">
        <f t="shared" ca="1" si="90"/>
        <v>T066V.- Entradas de excursionistas procedentes del extranjero con destino en la C.A. de Euskadi, por mes según año. Evolución anual 2013 - 2017. (% Vertical)</v>
      </c>
    </row>
    <row r="241" spans="2:16" ht="34.200000000000003" x14ac:dyDescent="0.25">
      <c r="B241" s="51" t="str">
        <f t="shared" ca="1" si="93"/>
        <v>T066</v>
      </c>
      <c r="C241" s="703" t="str">
        <f t="shared" ca="1" si="94"/>
        <v>Entradas de excursionistas procedentes del extranjero con destino en la C.A. de Euskadi, por mes según año. Evolución anual 2013 - 2017. (V. Absolutos y % Variación)</v>
      </c>
      <c r="I241" t="s">
        <v>166</v>
      </c>
      <c r="J241" t="s">
        <v>164</v>
      </c>
      <c r="L241" t="str">
        <f t="shared" si="88"/>
        <v>Exc-Vía</v>
      </c>
      <c r="M241">
        <v>1</v>
      </c>
      <c r="N241">
        <v>10</v>
      </c>
      <c r="O241">
        <f t="shared" si="89"/>
        <v>1</v>
      </c>
      <c r="P241" t="str">
        <f t="shared" ca="1" si="90"/>
        <v>T066.- Entradas de excursionistas procedentes del extranjero con destino en la C.A. de Euskadi, por mes según año. Evolución anual 2013 - 2017. (V. Absolutos y % Variación)</v>
      </c>
    </row>
    <row r="242" spans="2:16" ht="34.200000000000003" x14ac:dyDescent="0.25">
      <c r="B242" s="51" t="str">
        <f t="shared" ca="1" si="93"/>
        <v>T067V</v>
      </c>
      <c r="C242" s="703" t="str">
        <f t="shared" ca="1" si="94"/>
        <v>Entradas de excursionistas procedentes del extranjero con destino en la C.A. de Euskadi, por vía de acceso según año. Evolución anual 2013 - 2017. (% Vertical)</v>
      </c>
      <c r="I242" t="s">
        <v>166</v>
      </c>
      <c r="J242" t="s">
        <v>164</v>
      </c>
      <c r="L242" t="str">
        <f t="shared" si="88"/>
        <v>Exc-Vía</v>
      </c>
      <c r="N242">
        <f t="shared" ref="N242" si="96">N241</f>
        <v>10</v>
      </c>
      <c r="O242">
        <f t="shared" si="89"/>
        <v>11</v>
      </c>
      <c r="P242" t="str">
        <f t="shared" ca="1" si="90"/>
        <v>T067V.- Entradas de excursionistas procedentes del extranjero con destino en la C.A. de Euskadi, por vía de acceso según año. Evolución anual 2013 - 2017. (% Vertical)</v>
      </c>
    </row>
    <row r="243" spans="2:16" ht="34.200000000000003" x14ac:dyDescent="0.25">
      <c r="B243" s="51" t="str">
        <f t="shared" ca="1" si="93"/>
        <v>T066</v>
      </c>
      <c r="C243" s="703" t="str">
        <f t="shared" ca="1" si="94"/>
        <v>Entradas de excursionistas procedentes del extranjero con destino en la C.A. de Euskadi, por mes según año. Evolución anual 2013 - 2017. (V. Absolutos y % Variación)</v>
      </c>
      <c r="I243" t="s">
        <v>166</v>
      </c>
      <c r="J243" t="s">
        <v>38</v>
      </c>
      <c r="L243" t="str">
        <f t="shared" si="88"/>
        <v>Exc-Resi</v>
      </c>
      <c r="M243">
        <v>1</v>
      </c>
      <c r="N243">
        <v>18</v>
      </c>
      <c r="O243">
        <f t="shared" si="89"/>
        <v>1</v>
      </c>
      <c r="P243" t="str">
        <f t="shared" ca="1" si="90"/>
        <v>T066.- Entradas de excursionistas procedentes del extranjero con destino en la C.A. de Euskadi, por mes según año. Evolución anual 2013 - 2017. (V. Absolutos y % Variación)</v>
      </c>
    </row>
    <row r="244" spans="2:16" ht="34.200000000000003" x14ac:dyDescent="0.25">
      <c r="B244" s="51" t="str">
        <f t="shared" ca="1" si="93"/>
        <v>T068V</v>
      </c>
      <c r="C244" s="703" t="str">
        <f t="shared" ca="1" si="94"/>
        <v>Entradas de excursionistas procedentes del extranjero con destino en la C.A. de Euskadi, por país de residencia según año. Evolución anual 2013 - 2017. (% Vertical)</v>
      </c>
      <c r="I244" t="s">
        <v>166</v>
      </c>
      <c r="J244" t="s">
        <v>38</v>
      </c>
      <c r="L244" t="str">
        <f t="shared" si="88"/>
        <v>Exc-Resi</v>
      </c>
      <c r="N244">
        <f t="shared" ref="N244" si="97">N243</f>
        <v>18</v>
      </c>
      <c r="O244">
        <f t="shared" si="89"/>
        <v>19</v>
      </c>
      <c r="P244" t="str">
        <f t="shared" ca="1" si="90"/>
        <v>T068V.- Entradas de excursionistas procedentes del extranjero con destino en la C.A. de Euskadi, por país de residencia según año. Evolución anual 2013 - 2017. (% Vertical)</v>
      </c>
    </row>
    <row r="245" spans="2:16" x14ac:dyDescent="0.25">
      <c r="B245" s="51" t="e">
        <f t="shared" ca="1" si="93"/>
        <v>#REF!</v>
      </c>
      <c r="C245" s="703" t="e">
        <f t="shared" ca="1" si="94"/>
        <v>#REF!</v>
      </c>
      <c r="I245" t="s">
        <v>166</v>
      </c>
      <c r="J245" t="s">
        <v>23</v>
      </c>
      <c r="L245" t="str">
        <f t="shared" si="88"/>
        <v>Exc-Motivo</v>
      </c>
      <c r="M245">
        <v>1</v>
      </c>
      <c r="N245">
        <v>13</v>
      </c>
      <c r="O245">
        <f t="shared" si="89"/>
        <v>1</v>
      </c>
      <c r="P245" t="e">
        <f t="shared" ca="1" si="90"/>
        <v>#REF!</v>
      </c>
    </row>
    <row r="246" spans="2:16" x14ac:dyDescent="0.25">
      <c r="B246" s="51" t="e">
        <f t="shared" ca="1" si="93"/>
        <v>#REF!</v>
      </c>
      <c r="C246" s="703" t="e">
        <f t="shared" ca="1" si="94"/>
        <v>#REF!</v>
      </c>
      <c r="I246" t="s">
        <v>166</v>
      </c>
      <c r="J246" t="s">
        <v>23</v>
      </c>
      <c r="L246" t="str">
        <f t="shared" si="88"/>
        <v>Exc-Motivo</v>
      </c>
      <c r="N246">
        <f t="shared" ref="N246" si="98">N245</f>
        <v>13</v>
      </c>
      <c r="O246">
        <f t="shared" si="89"/>
        <v>14</v>
      </c>
      <c r="P246" t="e">
        <f t="shared" ca="1" si="90"/>
        <v>#REF!</v>
      </c>
    </row>
    <row r="247" spans="2:16" x14ac:dyDescent="0.25">
      <c r="B247" s="51" t="e">
        <f t="shared" ca="1" si="93"/>
        <v>#REF!</v>
      </c>
      <c r="C247" s="703" t="e">
        <f t="shared" ca="1" si="94"/>
        <v>#REF!</v>
      </c>
      <c r="I247" t="s">
        <v>166</v>
      </c>
      <c r="J247" t="s">
        <v>167</v>
      </c>
      <c r="L247" t="str">
        <f t="shared" si="88"/>
        <v>Exc-Frecu</v>
      </c>
      <c r="M247">
        <v>1</v>
      </c>
      <c r="N247">
        <v>15</v>
      </c>
      <c r="O247">
        <f t="shared" si="89"/>
        <v>1</v>
      </c>
      <c r="P247" t="e">
        <f t="shared" ca="1" si="90"/>
        <v>#REF!</v>
      </c>
    </row>
    <row r="248" spans="2:16" x14ac:dyDescent="0.25">
      <c r="B248" s="51" t="e">
        <f t="shared" ca="1" si="93"/>
        <v>#REF!</v>
      </c>
      <c r="C248" s="703" t="e">
        <f t="shared" ca="1" si="94"/>
        <v>#REF!</v>
      </c>
      <c r="I248" t="s">
        <v>166</v>
      </c>
      <c r="J248" t="s">
        <v>167</v>
      </c>
      <c r="L248" t="str">
        <f t="shared" si="88"/>
        <v>Exc-Frecu</v>
      </c>
      <c r="N248">
        <f t="shared" ref="N248" si="99">N247</f>
        <v>15</v>
      </c>
      <c r="O248">
        <f t="shared" si="89"/>
        <v>16</v>
      </c>
      <c r="P248" t="e">
        <f t="shared" ca="1" si="90"/>
        <v>#REF!</v>
      </c>
    </row>
    <row r="249" spans="2:16" x14ac:dyDescent="0.25">
      <c r="B249" s="51" t="e">
        <f t="shared" ca="1" si="93"/>
        <v>#REF!</v>
      </c>
      <c r="C249" s="703" t="e">
        <f t="shared" ca="1" si="94"/>
        <v>#REF!</v>
      </c>
      <c r="I249" t="s">
        <v>166</v>
      </c>
      <c r="J249" t="s">
        <v>162</v>
      </c>
      <c r="L249" t="str">
        <f t="shared" si="88"/>
        <v>Exc-Prov</v>
      </c>
      <c r="M249">
        <v>1</v>
      </c>
      <c r="N249">
        <v>11</v>
      </c>
      <c r="O249">
        <f t="shared" si="89"/>
        <v>1</v>
      </c>
      <c r="P249" t="e">
        <f t="shared" ca="1" si="90"/>
        <v>#REF!</v>
      </c>
    </row>
    <row r="250" spans="2:16" x14ac:dyDescent="0.25">
      <c r="B250" s="51" t="e">
        <f t="shared" ca="1" si="93"/>
        <v>#REF!</v>
      </c>
      <c r="C250" s="703" t="e">
        <f t="shared" ca="1" si="94"/>
        <v>#REF!</v>
      </c>
      <c r="I250" t="s">
        <v>166</v>
      </c>
      <c r="J250" t="s">
        <v>162</v>
      </c>
      <c r="L250" t="str">
        <f t="shared" si="88"/>
        <v>Exc-Prov</v>
      </c>
      <c r="N250">
        <f t="shared" ref="N250" si="100">N249</f>
        <v>11</v>
      </c>
      <c r="O250">
        <f t="shared" si="89"/>
        <v>12</v>
      </c>
      <c r="P250" t="e">
        <f t="shared" ca="1" si="90"/>
        <v>#REF!</v>
      </c>
    </row>
    <row r="251" spans="2:16" x14ac:dyDescent="0.25">
      <c r="B251" s="51" t="e">
        <f t="shared" ca="1" si="93"/>
        <v>#REF!</v>
      </c>
      <c r="C251" s="703" t="e">
        <f t="shared" ca="1" si="94"/>
        <v>#REF!</v>
      </c>
      <c r="I251" t="s">
        <v>166</v>
      </c>
      <c r="J251" t="s">
        <v>163</v>
      </c>
      <c r="L251" t="str">
        <f t="shared" si="88"/>
        <v>Exc-Destino</v>
      </c>
      <c r="M251">
        <v>1</v>
      </c>
      <c r="N251">
        <v>15</v>
      </c>
      <c r="O251">
        <f t="shared" si="89"/>
        <v>1</v>
      </c>
      <c r="P251" t="e">
        <f t="shared" ca="1" si="90"/>
        <v>#REF!</v>
      </c>
    </row>
    <row r="252" spans="2:16" x14ac:dyDescent="0.25">
      <c r="B252" s="51" t="e">
        <f t="shared" ca="1" si="93"/>
        <v>#REF!</v>
      </c>
      <c r="C252" s="703" t="e">
        <f t="shared" ca="1" si="94"/>
        <v>#REF!</v>
      </c>
      <c r="I252" t="s">
        <v>166</v>
      </c>
      <c r="J252" t="s">
        <v>163</v>
      </c>
      <c r="L252" t="str">
        <f t="shared" si="88"/>
        <v>Exc-Destino</v>
      </c>
      <c r="N252">
        <f t="shared" ref="N252" si="101">N251</f>
        <v>15</v>
      </c>
      <c r="O252">
        <f t="shared" si="89"/>
        <v>16</v>
      </c>
      <c r="P252" t="e">
        <f t="shared" ca="1" si="90"/>
        <v>#REF!</v>
      </c>
    </row>
    <row r="253" spans="2:16" ht="22.8" x14ac:dyDescent="0.25">
      <c r="B253" s="51" t="str">
        <f t="shared" ca="1" si="93"/>
        <v>T073</v>
      </c>
      <c r="C253" s="703" t="str">
        <f t="shared" ca="1" si="94"/>
        <v>Entradas de excursionistas procedentes del extranjero con destino en la C.A. de Euskadi, por vía de acceso según mes. 2017. (V. Absolutos)</v>
      </c>
      <c r="I253" t="s">
        <v>166</v>
      </c>
      <c r="J253" t="s">
        <v>164</v>
      </c>
      <c r="K253" t="s">
        <v>36</v>
      </c>
      <c r="L253" t="str">
        <f t="shared" si="88"/>
        <v>Exc-Vía-Mes</v>
      </c>
      <c r="M253">
        <v>1</v>
      </c>
      <c r="N253">
        <v>8</v>
      </c>
      <c r="O253">
        <f t="shared" si="89"/>
        <v>1</v>
      </c>
      <c r="P253" t="str">
        <f t="shared" ca="1" si="90"/>
        <v>T073.- Entradas de excursionistas procedentes del extranjero con destino en la C.A. de Euskadi, por vía de acceso según mes. 2017. (V. Absolutos)</v>
      </c>
    </row>
    <row r="254" spans="2:16" x14ac:dyDescent="0.25">
      <c r="B254" s="51" t="e">
        <f t="shared" ca="1" si="93"/>
        <v>#VALUE!</v>
      </c>
      <c r="C254" s="703" t="e">
        <f t="shared" ca="1" si="94"/>
        <v>#VALUE!</v>
      </c>
      <c r="I254" t="s">
        <v>166</v>
      </c>
      <c r="J254" t="s">
        <v>164</v>
      </c>
      <c r="K254" t="s">
        <v>36</v>
      </c>
      <c r="L254" t="str">
        <f t="shared" si="88"/>
        <v>Exc-Vía-Mes</v>
      </c>
      <c r="N254">
        <f t="shared" ref="N254:N256" si="102">N253</f>
        <v>8</v>
      </c>
      <c r="O254">
        <f t="shared" si="89"/>
        <v>9</v>
      </c>
      <c r="P254">
        <f t="shared" ca="1" si="90"/>
        <v>0</v>
      </c>
    </row>
    <row r="255" spans="2:16" x14ac:dyDescent="0.25">
      <c r="B255" s="51" t="e">
        <f t="shared" ca="1" si="93"/>
        <v>#VALUE!</v>
      </c>
      <c r="C255" s="703" t="e">
        <f t="shared" ca="1" si="94"/>
        <v>#VALUE!</v>
      </c>
      <c r="I255" t="s">
        <v>166</v>
      </c>
      <c r="J255" t="s">
        <v>164</v>
      </c>
      <c r="K255" t="s">
        <v>36</v>
      </c>
      <c r="L255" t="str">
        <f t="shared" si="88"/>
        <v>Exc-Vía-Mes</v>
      </c>
      <c r="N255">
        <f t="shared" si="102"/>
        <v>8</v>
      </c>
      <c r="O255">
        <f t="shared" si="89"/>
        <v>17</v>
      </c>
      <c r="P255" t="str">
        <f t="shared" ca="1" si="90"/>
        <v>ns: no significativo</v>
      </c>
    </row>
    <row r="256" spans="2:16" x14ac:dyDescent="0.25">
      <c r="B256" s="51" t="e">
        <f t="shared" ca="1" si="93"/>
        <v>#VALUE!</v>
      </c>
      <c r="C256" s="703" t="e">
        <f t="shared" ca="1" si="94"/>
        <v>#VALUE!</v>
      </c>
      <c r="I256" t="s">
        <v>166</v>
      </c>
      <c r="J256" t="s">
        <v>164</v>
      </c>
      <c r="K256" t="s">
        <v>36</v>
      </c>
      <c r="L256" t="str">
        <f t="shared" si="88"/>
        <v>Exc-Vía-Mes</v>
      </c>
      <c r="N256">
        <f t="shared" si="102"/>
        <v>8</v>
      </c>
      <c r="O256">
        <f t="shared" si="89"/>
        <v>25</v>
      </c>
      <c r="P256" t="str">
        <f t="shared" ca="1" si="90"/>
        <v>Tren</v>
      </c>
    </row>
    <row r="257" spans="2:16" ht="22.8" x14ac:dyDescent="0.25">
      <c r="B257" s="51" t="str">
        <f t="shared" ca="1" si="93"/>
        <v>T074</v>
      </c>
      <c r="C257" s="703" t="str">
        <f t="shared" ca="1" si="94"/>
        <v>Entradas de excursionistas procedentes del extranjero con destino en la C.A. de Euskadi, por país de residencia según mes. 2017. (V. Absolutos)</v>
      </c>
      <c r="I257" t="s">
        <v>166</v>
      </c>
      <c r="J257" t="s">
        <v>38</v>
      </c>
      <c r="K257" t="s">
        <v>36</v>
      </c>
      <c r="L257" t="str">
        <f>IF(LEN(K257)=0,CONCATENATE(I257,"-",J257),CONCATENATE(I257,"-",J257,"-",K257))</f>
        <v>Exc-Resi-Mes</v>
      </c>
      <c r="M257">
        <v>1</v>
      </c>
      <c r="N257">
        <v>16</v>
      </c>
      <c r="O257">
        <f t="shared" si="89"/>
        <v>1</v>
      </c>
      <c r="P257" t="str">
        <f ca="1">INDIRECT("'" &amp; L257 &amp; "'!A" &amp;  O257)</f>
        <v>T074.- Entradas de excursionistas procedentes del extranjero con destino en la C.A. de Euskadi, por país de residencia según mes. 2017. (V. Absolutos)</v>
      </c>
    </row>
    <row r="258" spans="2:16" ht="22.8" x14ac:dyDescent="0.25">
      <c r="B258" s="51" t="str">
        <f t="shared" ca="1" si="93"/>
        <v>T074H</v>
      </c>
      <c r="C258" s="703" t="str">
        <f t="shared" ca="1" si="94"/>
        <v>Entradas de excursionistas procedentes del extranjero con destino en la C.A. de Euskadi, por país de residencia según mes. 2017. (% Horizontal)</v>
      </c>
      <c r="I258" t="s">
        <v>166</v>
      </c>
      <c r="J258" t="s">
        <v>38</v>
      </c>
      <c r="K258" t="s">
        <v>36</v>
      </c>
      <c r="L258" t="str">
        <f t="shared" ref="L258:L268" si="103">IF(LEN(K258)=0,CONCATENATE(I258,"-",J258),CONCATENATE(I258,"-",J258,"-",K258))</f>
        <v>Exc-Resi-Mes</v>
      </c>
      <c r="N258">
        <f>N257</f>
        <v>16</v>
      </c>
      <c r="O258">
        <f t="shared" si="89"/>
        <v>17</v>
      </c>
      <c r="P258" t="str">
        <f t="shared" ref="P258:P268" ca="1" si="104">INDIRECT("'" &amp; L258 &amp; "'!A" &amp;  O258)</f>
        <v>T074H.- Entradas de excursionistas procedentes del extranjero con destino en la C.A. de Euskadi, por país de residencia según mes. 2017. (% Horizontal)</v>
      </c>
    </row>
    <row r="259" spans="2:16" ht="22.8" x14ac:dyDescent="0.25">
      <c r="B259" s="51" t="str">
        <f t="shared" ca="1" si="93"/>
        <v>T074V</v>
      </c>
      <c r="C259" s="703" t="str">
        <f t="shared" ca="1" si="94"/>
        <v>Entradas de excursionistas procedentes del extranjero con destino en la C.A. de Euskadi, por país de residencia según mes. 2017. (% Vertical)</v>
      </c>
      <c r="I259" t="s">
        <v>166</v>
      </c>
      <c r="J259" t="s">
        <v>38</v>
      </c>
      <c r="K259" t="s">
        <v>36</v>
      </c>
      <c r="L259" t="str">
        <f t="shared" si="103"/>
        <v>Exc-Resi-Mes</v>
      </c>
      <c r="N259">
        <f>N258</f>
        <v>16</v>
      </c>
      <c r="O259">
        <f t="shared" si="89"/>
        <v>33</v>
      </c>
      <c r="P259" t="str">
        <f t="shared" ca="1" si="104"/>
        <v>T074V.- Entradas de excursionistas procedentes del extranjero con destino en la C.A. de Euskadi, por país de residencia según mes. 2017. (% Vertical)</v>
      </c>
    </row>
    <row r="260" spans="2:16" ht="34.200000000000003" x14ac:dyDescent="0.25">
      <c r="B260" s="51" t="str">
        <f t="shared" ca="1" si="93"/>
        <v>V074</v>
      </c>
      <c r="C260" s="703" t="str">
        <f t="shared" ca="1" si="94"/>
        <v>Variación interanual de las entradas de excursionistas procedentes del extranjero con destino en la C.A. de Euskadi, por país de residencia según mes. 2017. (% Variación)</v>
      </c>
      <c r="I260" t="s">
        <v>166</v>
      </c>
      <c r="J260" t="s">
        <v>38</v>
      </c>
      <c r="K260" t="s">
        <v>36</v>
      </c>
      <c r="L260" t="str">
        <f t="shared" si="103"/>
        <v>Exc-Resi-Mes</v>
      </c>
      <c r="N260">
        <f>N259</f>
        <v>16</v>
      </c>
      <c r="O260">
        <f t="shared" si="89"/>
        <v>49</v>
      </c>
      <c r="P260" t="str">
        <f t="shared" ca="1" si="104"/>
        <v>V074.- Variación interanual de las entradas de excursionistas procedentes del extranjero con destino en la C.A. de Euskadi, por país de residencia según mes. 2017. (% Variación)</v>
      </c>
    </row>
    <row r="261" spans="2:16" x14ac:dyDescent="0.25">
      <c r="B261" s="51" t="e">
        <f t="shared" ca="1" si="93"/>
        <v>#REF!</v>
      </c>
      <c r="C261" s="703" t="e">
        <f t="shared" ca="1" si="94"/>
        <v>#REF!</v>
      </c>
      <c r="I261" t="s">
        <v>166</v>
      </c>
      <c r="J261" t="s">
        <v>23</v>
      </c>
      <c r="K261" t="s">
        <v>36</v>
      </c>
      <c r="L261" t="str">
        <f t="shared" si="103"/>
        <v>Exc-Motivo-Mes</v>
      </c>
      <c r="M261">
        <v>1</v>
      </c>
      <c r="N261">
        <v>9</v>
      </c>
      <c r="O261">
        <f t="shared" si="89"/>
        <v>1</v>
      </c>
      <c r="P261" t="e">
        <f t="shared" ca="1" si="104"/>
        <v>#REF!</v>
      </c>
    </row>
    <row r="262" spans="2:16" x14ac:dyDescent="0.25">
      <c r="B262" s="51" t="e">
        <f t="shared" ca="1" si="93"/>
        <v>#REF!</v>
      </c>
      <c r="C262" s="703" t="e">
        <f t="shared" ca="1" si="94"/>
        <v>#REF!</v>
      </c>
      <c r="I262" t="s">
        <v>166</v>
      </c>
      <c r="J262" t="s">
        <v>23</v>
      </c>
      <c r="K262" t="s">
        <v>36</v>
      </c>
      <c r="L262" t="str">
        <f t="shared" si="103"/>
        <v>Exc-Motivo-Mes</v>
      </c>
      <c r="N262">
        <f t="shared" ref="N262:N264" si="105">N261</f>
        <v>9</v>
      </c>
      <c r="O262">
        <f t="shared" si="89"/>
        <v>10</v>
      </c>
      <c r="P262" t="e">
        <f t="shared" ca="1" si="104"/>
        <v>#REF!</v>
      </c>
    </row>
    <row r="263" spans="2:16" x14ac:dyDescent="0.25">
      <c r="B263" s="51" t="e">
        <f t="shared" ca="1" si="93"/>
        <v>#REF!</v>
      </c>
      <c r="C263" s="703" t="e">
        <f t="shared" ca="1" si="94"/>
        <v>#REF!</v>
      </c>
      <c r="I263" t="s">
        <v>166</v>
      </c>
      <c r="J263" t="s">
        <v>23</v>
      </c>
      <c r="K263" t="s">
        <v>36</v>
      </c>
      <c r="L263" t="str">
        <f t="shared" si="103"/>
        <v>Exc-Motivo-Mes</v>
      </c>
      <c r="N263">
        <f t="shared" si="105"/>
        <v>9</v>
      </c>
      <c r="O263">
        <f t="shared" si="89"/>
        <v>19</v>
      </c>
      <c r="P263" t="e">
        <f t="shared" ca="1" si="104"/>
        <v>#REF!</v>
      </c>
    </row>
    <row r="264" spans="2:16" x14ac:dyDescent="0.25">
      <c r="B264" s="51" t="e">
        <f t="shared" ca="1" si="93"/>
        <v>#REF!</v>
      </c>
      <c r="C264" s="703" t="e">
        <f t="shared" ca="1" si="94"/>
        <v>#REF!</v>
      </c>
      <c r="I264" t="s">
        <v>166</v>
      </c>
      <c r="J264" t="s">
        <v>23</v>
      </c>
      <c r="K264" t="s">
        <v>36</v>
      </c>
      <c r="L264" t="str">
        <f t="shared" si="103"/>
        <v>Exc-Motivo-Mes</v>
      </c>
      <c r="N264">
        <f t="shared" si="105"/>
        <v>9</v>
      </c>
      <c r="O264">
        <f t="shared" si="89"/>
        <v>28</v>
      </c>
      <c r="P264" t="e">
        <f t="shared" ca="1" si="104"/>
        <v>#REF!</v>
      </c>
    </row>
    <row r="265" spans="2:16" x14ac:dyDescent="0.25">
      <c r="B265" s="51" t="e">
        <f t="shared" ca="1" si="93"/>
        <v>#REF!</v>
      </c>
      <c r="C265" s="703" t="e">
        <f t="shared" ca="1" si="94"/>
        <v>#REF!</v>
      </c>
      <c r="I265" t="s">
        <v>166</v>
      </c>
      <c r="J265" t="s">
        <v>167</v>
      </c>
      <c r="K265" t="s">
        <v>36</v>
      </c>
      <c r="L265" t="str">
        <f t="shared" si="103"/>
        <v>Exc-Frecu-Mes</v>
      </c>
      <c r="M265">
        <v>1</v>
      </c>
      <c r="N265">
        <v>12</v>
      </c>
      <c r="O265">
        <f t="shared" si="89"/>
        <v>1</v>
      </c>
      <c r="P265" t="e">
        <f t="shared" ca="1" si="104"/>
        <v>#REF!</v>
      </c>
    </row>
    <row r="266" spans="2:16" x14ac:dyDescent="0.25">
      <c r="B266" s="51" t="e">
        <f t="shared" ca="1" si="93"/>
        <v>#REF!</v>
      </c>
      <c r="C266" s="703" t="e">
        <f t="shared" ca="1" si="94"/>
        <v>#REF!</v>
      </c>
      <c r="I266" t="s">
        <v>166</v>
      </c>
      <c r="J266" t="s">
        <v>167</v>
      </c>
      <c r="K266" t="s">
        <v>36</v>
      </c>
      <c r="L266" t="str">
        <f t="shared" si="103"/>
        <v>Exc-Frecu-Mes</v>
      </c>
      <c r="N266">
        <f t="shared" ref="N266:N268" si="106">N265</f>
        <v>12</v>
      </c>
      <c r="O266">
        <f t="shared" si="89"/>
        <v>13</v>
      </c>
      <c r="P266" t="e">
        <f t="shared" ca="1" si="104"/>
        <v>#REF!</v>
      </c>
    </row>
    <row r="267" spans="2:16" x14ac:dyDescent="0.25">
      <c r="B267" s="51" t="e">
        <f t="shared" ca="1" si="93"/>
        <v>#REF!</v>
      </c>
      <c r="C267" s="703" t="e">
        <f t="shared" ca="1" si="94"/>
        <v>#REF!</v>
      </c>
      <c r="I267" t="s">
        <v>166</v>
      </c>
      <c r="J267" t="s">
        <v>167</v>
      </c>
      <c r="K267" t="s">
        <v>36</v>
      </c>
      <c r="L267" t="str">
        <f t="shared" si="103"/>
        <v>Exc-Frecu-Mes</v>
      </c>
      <c r="N267">
        <f t="shared" si="106"/>
        <v>12</v>
      </c>
      <c r="O267">
        <f t="shared" si="89"/>
        <v>25</v>
      </c>
      <c r="P267" t="e">
        <f t="shared" ca="1" si="104"/>
        <v>#REF!</v>
      </c>
    </row>
    <row r="268" spans="2:16" x14ac:dyDescent="0.25">
      <c r="B268" s="51" t="e">
        <f t="shared" ca="1" si="93"/>
        <v>#REF!</v>
      </c>
      <c r="C268" s="703" t="e">
        <f t="shared" ca="1" si="94"/>
        <v>#REF!</v>
      </c>
      <c r="I268" t="s">
        <v>166</v>
      </c>
      <c r="J268" t="s">
        <v>167</v>
      </c>
      <c r="K268" t="s">
        <v>36</v>
      </c>
      <c r="L268" t="str">
        <f t="shared" si="103"/>
        <v>Exc-Frecu-Mes</v>
      </c>
      <c r="N268">
        <f t="shared" si="106"/>
        <v>12</v>
      </c>
      <c r="O268">
        <f t="shared" si="89"/>
        <v>37</v>
      </c>
      <c r="P268" t="e">
        <f t="shared" ca="1" si="104"/>
        <v>#REF!</v>
      </c>
    </row>
    <row r="269" spans="2:16" x14ac:dyDescent="0.25">
      <c r="B269" s="51" t="e">
        <f t="shared" ca="1" si="93"/>
        <v>#REF!</v>
      </c>
      <c r="C269" s="703" t="e">
        <f t="shared" ca="1" si="94"/>
        <v>#REF!</v>
      </c>
      <c r="I269" t="s">
        <v>166</v>
      </c>
      <c r="J269" t="s">
        <v>162</v>
      </c>
      <c r="K269" t="s">
        <v>36</v>
      </c>
      <c r="L269" t="str">
        <f t="shared" ref="L269:L276" si="107">IF(LEN(K269)=0,CONCATENATE(I269,"-",J269),CONCATENATE(I269,"-",J269,"-",K269))</f>
        <v>Exc-Prov-Mes</v>
      </c>
      <c r="M269">
        <v>1</v>
      </c>
      <c r="N269">
        <v>8</v>
      </c>
      <c r="O269">
        <f t="shared" si="89"/>
        <v>1</v>
      </c>
      <c r="P269" t="e">
        <f t="shared" ref="P269:P276" ca="1" si="108">INDIRECT("'" &amp; L269 &amp; "'!A" &amp;  O269)</f>
        <v>#REF!</v>
      </c>
    </row>
    <row r="270" spans="2:16" x14ac:dyDescent="0.25">
      <c r="B270" s="51" t="e">
        <f t="shared" ca="1" si="93"/>
        <v>#REF!</v>
      </c>
      <c r="C270" s="703" t="e">
        <f t="shared" ca="1" si="94"/>
        <v>#REF!</v>
      </c>
      <c r="I270" t="s">
        <v>166</v>
      </c>
      <c r="J270" t="s">
        <v>162</v>
      </c>
      <c r="K270" t="s">
        <v>36</v>
      </c>
      <c r="L270" t="str">
        <f t="shared" si="107"/>
        <v>Exc-Prov-Mes</v>
      </c>
      <c r="N270">
        <f t="shared" ref="N270:N272" si="109">N269</f>
        <v>8</v>
      </c>
      <c r="O270">
        <f t="shared" si="89"/>
        <v>9</v>
      </c>
      <c r="P270" t="e">
        <f t="shared" ca="1" si="108"/>
        <v>#REF!</v>
      </c>
    </row>
    <row r="271" spans="2:16" x14ac:dyDescent="0.25">
      <c r="B271" s="51" t="e">
        <f t="shared" ca="1" si="93"/>
        <v>#REF!</v>
      </c>
      <c r="C271" s="703" t="e">
        <f t="shared" ca="1" si="94"/>
        <v>#REF!</v>
      </c>
      <c r="I271" t="s">
        <v>166</v>
      </c>
      <c r="J271" t="s">
        <v>162</v>
      </c>
      <c r="K271" t="s">
        <v>36</v>
      </c>
      <c r="L271" t="str">
        <f t="shared" si="107"/>
        <v>Exc-Prov-Mes</v>
      </c>
      <c r="N271">
        <f t="shared" si="109"/>
        <v>8</v>
      </c>
      <c r="O271">
        <f t="shared" si="89"/>
        <v>17</v>
      </c>
      <c r="P271" t="e">
        <f t="shared" ca="1" si="108"/>
        <v>#REF!</v>
      </c>
    </row>
    <row r="272" spans="2:16" x14ac:dyDescent="0.25">
      <c r="B272" s="51" t="e">
        <f t="shared" ca="1" si="93"/>
        <v>#REF!</v>
      </c>
      <c r="C272" s="703" t="e">
        <f t="shared" ca="1" si="94"/>
        <v>#REF!</v>
      </c>
      <c r="I272" t="s">
        <v>166</v>
      </c>
      <c r="J272" t="s">
        <v>162</v>
      </c>
      <c r="K272" t="s">
        <v>36</v>
      </c>
      <c r="L272" t="str">
        <f t="shared" si="107"/>
        <v>Exc-Prov-Mes</v>
      </c>
      <c r="N272">
        <f t="shared" si="109"/>
        <v>8</v>
      </c>
      <c r="O272">
        <f t="shared" si="89"/>
        <v>25</v>
      </c>
      <c r="P272" t="e">
        <f t="shared" ca="1" si="108"/>
        <v>#REF!</v>
      </c>
    </row>
    <row r="273" spans="2:16" x14ac:dyDescent="0.25">
      <c r="B273" s="51" t="e">
        <f t="shared" ca="1" si="93"/>
        <v>#REF!</v>
      </c>
      <c r="C273" s="703" t="e">
        <f t="shared" ca="1" si="94"/>
        <v>#REF!</v>
      </c>
      <c r="I273" t="s">
        <v>166</v>
      </c>
      <c r="J273" t="s">
        <v>163</v>
      </c>
      <c r="K273" t="s">
        <v>36</v>
      </c>
      <c r="L273" t="str">
        <f t="shared" si="107"/>
        <v>Exc-Destino-Mes</v>
      </c>
      <c r="M273">
        <v>1</v>
      </c>
      <c r="N273">
        <v>11</v>
      </c>
      <c r="O273">
        <f t="shared" si="89"/>
        <v>1</v>
      </c>
      <c r="P273" t="e">
        <f t="shared" ca="1" si="108"/>
        <v>#REF!</v>
      </c>
    </row>
    <row r="274" spans="2:16" x14ac:dyDescent="0.25">
      <c r="B274" s="51" t="e">
        <f t="shared" ca="1" si="93"/>
        <v>#REF!</v>
      </c>
      <c r="C274" s="703" t="e">
        <f t="shared" ca="1" si="94"/>
        <v>#REF!</v>
      </c>
      <c r="I274" t="s">
        <v>166</v>
      </c>
      <c r="J274" t="s">
        <v>163</v>
      </c>
      <c r="K274" t="s">
        <v>36</v>
      </c>
      <c r="L274" t="str">
        <f t="shared" si="107"/>
        <v>Exc-Destino-Mes</v>
      </c>
      <c r="N274">
        <f t="shared" ref="N274:N276" si="110">N273</f>
        <v>11</v>
      </c>
      <c r="O274">
        <f t="shared" si="89"/>
        <v>12</v>
      </c>
      <c r="P274" t="e">
        <f t="shared" ca="1" si="108"/>
        <v>#REF!</v>
      </c>
    </row>
    <row r="275" spans="2:16" x14ac:dyDescent="0.25">
      <c r="B275" s="51" t="e">
        <f t="shared" ca="1" si="93"/>
        <v>#REF!</v>
      </c>
      <c r="C275" s="703" t="e">
        <f t="shared" ca="1" si="94"/>
        <v>#REF!</v>
      </c>
      <c r="I275" t="s">
        <v>166</v>
      </c>
      <c r="J275" t="s">
        <v>163</v>
      </c>
      <c r="K275" t="s">
        <v>36</v>
      </c>
      <c r="L275" t="str">
        <f t="shared" si="107"/>
        <v>Exc-Destino-Mes</v>
      </c>
      <c r="N275">
        <f t="shared" si="110"/>
        <v>11</v>
      </c>
      <c r="O275">
        <f t="shared" si="89"/>
        <v>23</v>
      </c>
      <c r="P275" t="e">
        <f t="shared" ca="1" si="108"/>
        <v>#REF!</v>
      </c>
    </row>
    <row r="276" spans="2:16" x14ac:dyDescent="0.25">
      <c r="B276" s="51" t="e">
        <f t="shared" ca="1" si="93"/>
        <v>#REF!</v>
      </c>
      <c r="C276" s="703" t="e">
        <f t="shared" ca="1" si="94"/>
        <v>#REF!</v>
      </c>
      <c r="I276" t="s">
        <v>166</v>
      </c>
      <c r="J276" t="s">
        <v>163</v>
      </c>
      <c r="K276" t="s">
        <v>36</v>
      </c>
      <c r="L276" t="str">
        <f t="shared" si="107"/>
        <v>Exc-Destino-Mes</v>
      </c>
      <c r="N276">
        <f t="shared" si="110"/>
        <v>11</v>
      </c>
      <c r="O276">
        <f t="shared" si="89"/>
        <v>34</v>
      </c>
      <c r="P276" t="e">
        <f t="shared" ca="1" si="108"/>
        <v>#REF!</v>
      </c>
    </row>
    <row r="277" spans="2:16" ht="22.8" x14ac:dyDescent="0.25">
      <c r="B277" s="51" t="str">
        <f t="shared" ca="1" si="93"/>
        <v>T079</v>
      </c>
      <c r="C277" s="703" t="str">
        <f t="shared" ca="1" si="94"/>
        <v>Entradas de excursionistas procedentes del extranjero con destino en la C.A. de Euskadi, por país de residencia según vía de acceso. 2017. (V. Absolutos)</v>
      </c>
      <c r="I277" t="s">
        <v>166</v>
      </c>
      <c r="J277" t="s">
        <v>38</v>
      </c>
      <c r="K277" t="s">
        <v>164</v>
      </c>
      <c r="L277" t="str">
        <f>IF(LEN(K277)=0,CONCATENATE(I277,"-",J277),CONCATENATE(I277,"-",J277,"-",K277))</f>
        <v>Exc-Resi-Vía</v>
      </c>
      <c r="M277">
        <v>1</v>
      </c>
      <c r="N277">
        <v>17</v>
      </c>
      <c r="O277">
        <f t="shared" ref="O277:O296" si="111">IF(M277=1,1,O276+N277)</f>
        <v>1</v>
      </c>
      <c r="P277" t="str">
        <f ca="1">INDIRECT("'" &amp; L277 &amp; "'!A" &amp;  O277)</f>
        <v>T079.- Entradas de excursionistas procedentes del extranjero con destino en la C.A. de Euskadi, por país de residencia según vía de acceso. 2017. (V. Absolutos)</v>
      </c>
    </row>
    <row r="278" spans="2:16" ht="22.8" x14ac:dyDescent="0.25">
      <c r="B278" s="51" t="str">
        <f t="shared" ca="1" si="93"/>
        <v>T079H</v>
      </c>
      <c r="C278" s="703" t="str">
        <f t="shared" ca="1" si="94"/>
        <v>Entradas de excursionistas procedentes del extranjero con destino en la C.A. de Euskadi, por país de residencia según vía de acceso. 2017. (% Horizontal)</v>
      </c>
      <c r="I278" t="s">
        <v>166</v>
      </c>
      <c r="J278" t="s">
        <v>38</v>
      </c>
      <c r="K278" t="s">
        <v>164</v>
      </c>
      <c r="L278" t="str">
        <f t="shared" ref="L278:L296" si="112">IF(LEN(K278)=0,CONCATENATE(I278,"-",J278),CONCATENATE(I278,"-",J278,"-",K278))</f>
        <v>Exc-Resi-Vía</v>
      </c>
      <c r="N278">
        <f>N277</f>
        <v>17</v>
      </c>
      <c r="O278">
        <f t="shared" si="111"/>
        <v>18</v>
      </c>
      <c r="P278" t="str">
        <f t="shared" ref="P278:P296" ca="1" si="113">INDIRECT("'" &amp; L278 &amp; "'!A" &amp;  O278)</f>
        <v>T079H.- Entradas de excursionistas procedentes del extranjero con destino en la C.A. de Euskadi, por país de residencia según vía de acceso. 2017. (% Horizontal)</v>
      </c>
    </row>
    <row r="279" spans="2:16" ht="22.8" x14ac:dyDescent="0.25">
      <c r="B279" s="51" t="str">
        <f t="shared" ca="1" si="93"/>
        <v>T079V</v>
      </c>
      <c r="C279" s="703" t="str">
        <f t="shared" ca="1" si="94"/>
        <v>Entradas de excursionistas procedentes del extranjero con destino en la C.A. de Euskadi, por país de residencia según vía de acceso. 2017. (% Vertical)</v>
      </c>
      <c r="I279" t="s">
        <v>166</v>
      </c>
      <c r="J279" t="s">
        <v>38</v>
      </c>
      <c r="K279" t="s">
        <v>164</v>
      </c>
      <c r="L279" t="str">
        <f t="shared" si="112"/>
        <v>Exc-Resi-Vía</v>
      </c>
      <c r="N279">
        <f>N278</f>
        <v>17</v>
      </c>
      <c r="O279">
        <f t="shared" si="111"/>
        <v>35</v>
      </c>
      <c r="P279" t="str">
        <f t="shared" ca="1" si="113"/>
        <v>T079V.- Entradas de excursionistas procedentes del extranjero con destino en la C.A. de Euskadi, por país de residencia según vía de acceso. 2017. (% Vertical)</v>
      </c>
    </row>
    <row r="280" spans="2:16" ht="34.200000000000003" x14ac:dyDescent="0.25">
      <c r="B280" s="51" t="str">
        <f t="shared" ca="1" si="93"/>
        <v>V079</v>
      </c>
      <c r="C280" s="703" t="str">
        <f t="shared" ca="1" si="94"/>
        <v>Variación interanual de las entradas de excursionistas procedentes del extranjero con destino en la C.A. de Euskadi, por país de residencia según vía de acceso. 2017. (% Variación)</v>
      </c>
      <c r="I280" t="s">
        <v>166</v>
      </c>
      <c r="J280" t="s">
        <v>38</v>
      </c>
      <c r="K280" t="s">
        <v>164</v>
      </c>
      <c r="L280" t="str">
        <f t="shared" si="112"/>
        <v>Exc-Resi-Vía</v>
      </c>
      <c r="N280">
        <f>N279</f>
        <v>17</v>
      </c>
      <c r="O280">
        <f t="shared" si="111"/>
        <v>52</v>
      </c>
      <c r="P280" t="str">
        <f t="shared" ca="1" si="113"/>
        <v>V079.- Variación interanual de las entradas de excursionistas procedentes del extranjero con destino en la C.A. de Euskadi, por país de residencia según vía de acceso. 2017. (% Variación)</v>
      </c>
    </row>
    <row r="281" spans="2:16" x14ac:dyDescent="0.25">
      <c r="B281" s="51" t="e">
        <f t="shared" ca="1" si="93"/>
        <v>#REF!</v>
      </c>
      <c r="C281" s="703" t="e">
        <f t="shared" ca="1" si="94"/>
        <v>#REF!</v>
      </c>
      <c r="I281" t="s">
        <v>166</v>
      </c>
      <c r="J281" t="s">
        <v>23</v>
      </c>
      <c r="K281" t="s">
        <v>164</v>
      </c>
      <c r="L281" t="str">
        <f t="shared" si="112"/>
        <v>Exc-Motivo-Vía</v>
      </c>
      <c r="M281">
        <v>1</v>
      </c>
      <c r="N281">
        <v>11</v>
      </c>
      <c r="O281">
        <f t="shared" si="111"/>
        <v>1</v>
      </c>
      <c r="P281" t="e">
        <f t="shared" ca="1" si="113"/>
        <v>#REF!</v>
      </c>
    </row>
    <row r="282" spans="2:16" x14ac:dyDescent="0.25">
      <c r="B282" s="51" t="e">
        <f t="shared" ca="1" si="93"/>
        <v>#REF!</v>
      </c>
      <c r="C282" s="703" t="e">
        <f t="shared" ca="1" si="94"/>
        <v>#REF!</v>
      </c>
      <c r="I282" t="s">
        <v>166</v>
      </c>
      <c r="J282" t="s">
        <v>23</v>
      </c>
      <c r="K282" t="s">
        <v>164</v>
      </c>
      <c r="L282" t="str">
        <f t="shared" si="112"/>
        <v>Exc-Motivo-Vía</v>
      </c>
      <c r="N282">
        <f t="shared" ref="N282:N284" si="114">N281</f>
        <v>11</v>
      </c>
      <c r="O282">
        <f t="shared" si="111"/>
        <v>12</v>
      </c>
      <c r="P282" t="e">
        <f t="shared" ca="1" si="113"/>
        <v>#REF!</v>
      </c>
    </row>
    <row r="283" spans="2:16" x14ac:dyDescent="0.25">
      <c r="B283" s="51" t="e">
        <f t="shared" ca="1" si="93"/>
        <v>#REF!</v>
      </c>
      <c r="C283" s="703" t="e">
        <f t="shared" ca="1" si="94"/>
        <v>#REF!</v>
      </c>
      <c r="I283" t="s">
        <v>166</v>
      </c>
      <c r="J283" t="s">
        <v>23</v>
      </c>
      <c r="K283" t="s">
        <v>164</v>
      </c>
      <c r="L283" t="str">
        <f t="shared" si="112"/>
        <v>Exc-Motivo-Vía</v>
      </c>
      <c r="N283">
        <f t="shared" si="114"/>
        <v>11</v>
      </c>
      <c r="O283">
        <f t="shared" si="111"/>
        <v>23</v>
      </c>
      <c r="P283" t="e">
        <f t="shared" ca="1" si="113"/>
        <v>#REF!</v>
      </c>
    </row>
    <row r="284" spans="2:16" x14ac:dyDescent="0.25">
      <c r="B284" s="51" t="e">
        <f t="shared" ca="1" si="93"/>
        <v>#REF!</v>
      </c>
      <c r="C284" s="703" t="e">
        <f t="shared" ca="1" si="94"/>
        <v>#REF!</v>
      </c>
      <c r="I284" t="s">
        <v>166</v>
      </c>
      <c r="J284" t="s">
        <v>23</v>
      </c>
      <c r="K284" t="s">
        <v>164</v>
      </c>
      <c r="L284" t="str">
        <f t="shared" si="112"/>
        <v>Exc-Motivo-Vía</v>
      </c>
      <c r="N284">
        <f t="shared" si="114"/>
        <v>11</v>
      </c>
      <c r="O284">
        <f t="shared" si="111"/>
        <v>34</v>
      </c>
      <c r="P284" t="e">
        <f t="shared" ca="1" si="113"/>
        <v>#REF!</v>
      </c>
    </row>
    <row r="285" spans="2:16" x14ac:dyDescent="0.25">
      <c r="B285" s="51" t="e">
        <f t="shared" ca="1" si="93"/>
        <v>#REF!</v>
      </c>
      <c r="C285" s="703" t="e">
        <f t="shared" ca="1" si="94"/>
        <v>#REF!</v>
      </c>
      <c r="I285" t="s">
        <v>166</v>
      </c>
      <c r="J285" t="s">
        <v>167</v>
      </c>
      <c r="K285" t="s">
        <v>164</v>
      </c>
      <c r="L285" t="str">
        <f t="shared" si="112"/>
        <v>Exc-Frecu-Vía</v>
      </c>
      <c r="M285">
        <v>1</v>
      </c>
      <c r="N285">
        <v>13</v>
      </c>
      <c r="O285">
        <f t="shared" si="111"/>
        <v>1</v>
      </c>
      <c r="P285" t="e">
        <f t="shared" ca="1" si="113"/>
        <v>#REF!</v>
      </c>
    </row>
    <row r="286" spans="2:16" x14ac:dyDescent="0.25">
      <c r="B286" s="51" t="e">
        <f t="shared" ca="1" si="93"/>
        <v>#REF!</v>
      </c>
      <c r="C286" s="703" t="e">
        <f t="shared" ca="1" si="94"/>
        <v>#REF!</v>
      </c>
      <c r="I286" t="s">
        <v>166</v>
      </c>
      <c r="J286" t="s">
        <v>167</v>
      </c>
      <c r="K286" t="s">
        <v>164</v>
      </c>
      <c r="L286" t="str">
        <f t="shared" si="112"/>
        <v>Exc-Frecu-Vía</v>
      </c>
      <c r="N286">
        <f t="shared" ref="N286:N288" si="115">N285</f>
        <v>13</v>
      </c>
      <c r="O286">
        <f t="shared" si="111"/>
        <v>14</v>
      </c>
      <c r="P286" t="e">
        <f t="shared" ca="1" si="113"/>
        <v>#REF!</v>
      </c>
    </row>
    <row r="287" spans="2:16" x14ac:dyDescent="0.25">
      <c r="B287" s="51" t="e">
        <f t="shared" ca="1" si="93"/>
        <v>#REF!</v>
      </c>
      <c r="C287" s="703" t="e">
        <f t="shared" ca="1" si="94"/>
        <v>#REF!</v>
      </c>
      <c r="I287" t="s">
        <v>166</v>
      </c>
      <c r="J287" t="s">
        <v>167</v>
      </c>
      <c r="K287" t="s">
        <v>164</v>
      </c>
      <c r="L287" t="str">
        <f t="shared" si="112"/>
        <v>Exc-Frecu-Vía</v>
      </c>
      <c r="N287">
        <f t="shared" si="115"/>
        <v>13</v>
      </c>
      <c r="O287">
        <f t="shared" si="111"/>
        <v>27</v>
      </c>
      <c r="P287" t="e">
        <f t="shared" ca="1" si="113"/>
        <v>#REF!</v>
      </c>
    </row>
    <row r="288" spans="2:16" x14ac:dyDescent="0.25">
      <c r="B288" s="51" t="e">
        <f t="shared" ca="1" si="93"/>
        <v>#REF!</v>
      </c>
      <c r="C288" s="703" t="e">
        <f t="shared" ca="1" si="94"/>
        <v>#REF!</v>
      </c>
      <c r="I288" t="s">
        <v>166</v>
      </c>
      <c r="J288" t="s">
        <v>167</v>
      </c>
      <c r="K288" t="s">
        <v>164</v>
      </c>
      <c r="L288" t="str">
        <f t="shared" si="112"/>
        <v>Exc-Frecu-Vía</v>
      </c>
      <c r="N288">
        <f t="shared" si="115"/>
        <v>13</v>
      </c>
      <c r="O288">
        <f t="shared" si="111"/>
        <v>40</v>
      </c>
      <c r="P288" t="e">
        <f t="shared" ca="1" si="113"/>
        <v>#REF!</v>
      </c>
    </row>
    <row r="289" spans="2:16" x14ac:dyDescent="0.25">
      <c r="B289" s="51" t="e">
        <f t="shared" ca="1" si="93"/>
        <v>#REF!</v>
      </c>
      <c r="C289" s="703" t="e">
        <f t="shared" ca="1" si="94"/>
        <v>#REF!</v>
      </c>
      <c r="I289" t="s">
        <v>166</v>
      </c>
      <c r="J289" t="s">
        <v>162</v>
      </c>
      <c r="K289" t="s">
        <v>164</v>
      </c>
      <c r="L289" t="str">
        <f t="shared" si="112"/>
        <v>Exc-Prov-Vía</v>
      </c>
      <c r="M289">
        <v>1</v>
      </c>
      <c r="N289">
        <v>10</v>
      </c>
      <c r="O289">
        <f t="shared" si="111"/>
        <v>1</v>
      </c>
      <c r="P289" t="e">
        <f t="shared" ca="1" si="113"/>
        <v>#REF!</v>
      </c>
    </row>
    <row r="290" spans="2:16" x14ac:dyDescent="0.25">
      <c r="B290" s="51" t="e">
        <f t="shared" ca="1" si="93"/>
        <v>#REF!</v>
      </c>
      <c r="C290" s="703" t="e">
        <f t="shared" ca="1" si="94"/>
        <v>#REF!</v>
      </c>
      <c r="I290" t="s">
        <v>166</v>
      </c>
      <c r="J290" t="s">
        <v>162</v>
      </c>
      <c r="K290" t="s">
        <v>164</v>
      </c>
      <c r="L290" t="str">
        <f t="shared" si="112"/>
        <v>Exc-Prov-Vía</v>
      </c>
      <c r="N290">
        <f t="shared" ref="N290:N292" si="116">N289</f>
        <v>10</v>
      </c>
      <c r="O290">
        <f t="shared" si="111"/>
        <v>11</v>
      </c>
      <c r="P290" t="e">
        <f t="shared" ca="1" si="113"/>
        <v>#REF!</v>
      </c>
    </row>
    <row r="291" spans="2:16" x14ac:dyDescent="0.25">
      <c r="B291" s="51" t="e">
        <f t="shared" ca="1" si="93"/>
        <v>#REF!</v>
      </c>
      <c r="C291" s="703" t="e">
        <f t="shared" ca="1" si="94"/>
        <v>#REF!</v>
      </c>
      <c r="I291" t="s">
        <v>166</v>
      </c>
      <c r="J291" t="s">
        <v>162</v>
      </c>
      <c r="K291" t="s">
        <v>164</v>
      </c>
      <c r="L291" t="str">
        <f t="shared" si="112"/>
        <v>Exc-Prov-Vía</v>
      </c>
      <c r="N291">
        <f t="shared" si="116"/>
        <v>10</v>
      </c>
      <c r="O291">
        <f t="shared" si="111"/>
        <v>21</v>
      </c>
      <c r="P291" t="e">
        <f t="shared" ca="1" si="113"/>
        <v>#REF!</v>
      </c>
    </row>
    <row r="292" spans="2:16" x14ac:dyDescent="0.25">
      <c r="B292" s="51" t="e">
        <f t="shared" ca="1" si="93"/>
        <v>#REF!</v>
      </c>
      <c r="C292" s="703" t="e">
        <f t="shared" ca="1" si="94"/>
        <v>#REF!</v>
      </c>
      <c r="I292" t="s">
        <v>166</v>
      </c>
      <c r="J292" t="s">
        <v>162</v>
      </c>
      <c r="K292" t="s">
        <v>164</v>
      </c>
      <c r="L292" t="str">
        <f t="shared" si="112"/>
        <v>Exc-Prov-Vía</v>
      </c>
      <c r="N292">
        <f t="shared" si="116"/>
        <v>10</v>
      </c>
      <c r="O292">
        <f t="shared" si="111"/>
        <v>31</v>
      </c>
      <c r="P292" t="e">
        <f t="shared" ca="1" si="113"/>
        <v>#REF!</v>
      </c>
    </row>
    <row r="293" spans="2:16" x14ac:dyDescent="0.25">
      <c r="B293" s="51" t="e">
        <f t="shared" ca="1" si="93"/>
        <v>#REF!</v>
      </c>
      <c r="C293" s="703" t="e">
        <f t="shared" ca="1" si="94"/>
        <v>#REF!</v>
      </c>
      <c r="I293" t="s">
        <v>166</v>
      </c>
      <c r="J293" t="s">
        <v>163</v>
      </c>
      <c r="K293" t="s">
        <v>164</v>
      </c>
      <c r="L293" t="str">
        <f t="shared" si="112"/>
        <v>Exc-Destino-Vía</v>
      </c>
      <c r="M293">
        <v>1</v>
      </c>
      <c r="N293">
        <v>12</v>
      </c>
      <c r="O293">
        <f t="shared" si="111"/>
        <v>1</v>
      </c>
      <c r="P293" t="e">
        <f t="shared" ca="1" si="113"/>
        <v>#REF!</v>
      </c>
    </row>
    <row r="294" spans="2:16" x14ac:dyDescent="0.25">
      <c r="B294" s="51" t="e">
        <f t="shared" ca="1" si="93"/>
        <v>#REF!</v>
      </c>
      <c r="C294" s="703" t="e">
        <f t="shared" ca="1" si="94"/>
        <v>#REF!</v>
      </c>
      <c r="I294" t="s">
        <v>166</v>
      </c>
      <c r="J294" t="s">
        <v>163</v>
      </c>
      <c r="K294" t="s">
        <v>164</v>
      </c>
      <c r="L294" t="str">
        <f t="shared" si="112"/>
        <v>Exc-Destino-Vía</v>
      </c>
      <c r="N294">
        <f t="shared" ref="N294:N296" si="117">N293</f>
        <v>12</v>
      </c>
      <c r="O294">
        <f t="shared" si="111"/>
        <v>13</v>
      </c>
      <c r="P294" t="e">
        <f t="shared" ca="1" si="113"/>
        <v>#REF!</v>
      </c>
    </row>
    <row r="295" spans="2:16" x14ac:dyDescent="0.25">
      <c r="B295" s="51" t="e">
        <f t="shared" ca="1" si="93"/>
        <v>#REF!</v>
      </c>
      <c r="C295" s="703" t="e">
        <f t="shared" ca="1" si="94"/>
        <v>#REF!</v>
      </c>
      <c r="I295" t="s">
        <v>166</v>
      </c>
      <c r="J295" t="s">
        <v>163</v>
      </c>
      <c r="K295" t="s">
        <v>164</v>
      </c>
      <c r="L295" t="str">
        <f t="shared" si="112"/>
        <v>Exc-Destino-Vía</v>
      </c>
      <c r="N295">
        <f t="shared" si="117"/>
        <v>12</v>
      </c>
      <c r="O295">
        <f t="shared" si="111"/>
        <v>25</v>
      </c>
      <c r="P295" t="e">
        <f t="shared" ca="1" si="113"/>
        <v>#REF!</v>
      </c>
    </row>
    <row r="296" spans="2:16" x14ac:dyDescent="0.25">
      <c r="B296" s="51" t="e">
        <f t="shared" ca="1" si="93"/>
        <v>#REF!</v>
      </c>
      <c r="C296" s="703" t="e">
        <f t="shared" ca="1" si="94"/>
        <v>#REF!</v>
      </c>
      <c r="I296" t="s">
        <v>166</v>
      </c>
      <c r="J296" t="s">
        <v>163</v>
      </c>
      <c r="K296" t="s">
        <v>164</v>
      </c>
      <c r="L296" t="str">
        <f t="shared" si="112"/>
        <v>Exc-Destino-Vía</v>
      </c>
      <c r="N296">
        <f t="shared" si="117"/>
        <v>12</v>
      </c>
      <c r="O296">
        <f t="shared" si="111"/>
        <v>37</v>
      </c>
      <c r="P296" t="e">
        <f t="shared" ca="1" si="113"/>
        <v>#REF!</v>
      </c>
    </row>
    <row r="297" spans="2:16" x14ac:dyDescent="0.25">
      <c r="B297" s="51" t="e">
        <f t="shared" ca="1" si="93"/>
        <v>#REF!</v>
      </c>
      <c r="C297" s="703" t="e">
        <f t="shared" ca="1" si="94"/>
        <v>#REF!</v>
      </c>
      <c r="I297" t="s">
        <v>166</v>
      </c>
      <c r="J297" t="s">
        <v>23</v>
      </c>
      <c r="K297" t="s">
        <v>38</v>
      </c>
      <c r="L297" t="str">
        <f t="shared" ref="L297:L312" si="118">IF(LEN(K297)=0,CONCATENATE(I297,"-",J297),CONCATENATE(I297,"-",J297,"-",K297))</f>
        <v>Exc-Motivo-Resi</v>
      </c>
      <c r="M297">
        <v>1</v>
      </c>
      <c r="N297">
        <v>10</v>
      </c>
      <c r="O297">
        <f t="shared" ref="O297:O312" si="119">IF(M297=1,1,O296+N297)</f>
        <v>1</v>
      </c>
      <c r="P297" t="e">
        <f t="shared" ref="P297:P312" ca="1" si="120">INDIRECT("'" &amp; L297 &amp; "'!A" &amp;  O297)</f>
        <v>#REF!</v>
      </c>
    </row>
    <row r="298" spans="2:16" x14ac:dyDescent="0.25">
      <c r="B298" s="51" t="e">
        <f t="shared" ca="1" si="93"/>
        <v>#REF!</v>
      </c>
      <c r="C298" s="703" t="e">
        <f t="shared" ca="1" si="94"/>
        <v>#REF!</v>
      </c>
      <c r="I298" t="s">
        <v>166</v>
      </c>
      <c r="J298" t="s">
        <v>23</v>
      </c>
      <c r="K298" t="s">
        <v>38</v>
      </c>
      <c r="L298" t="str">
        <f t="shared" si="118"/>
        <v>Exc-Motivo-Resi</v>
      </c>
      <c r="N298">
        <f t="shared" ref="N298:N300" si="121">N297</f>
        <v>10</v>
      </c>
      <c r="O298">
        <f t="shared" si="119"/>
        <v>11</v>
      </c>
      <c r="P298" t="e">
        <f t="shared" ca="1" si="120"/>
        <v>#REF!</v>
      </c>
    </row>
    <row r="299" spans="2:16" x14ac:dyDescent="0.25">
      <c r="B299" s="51" t="e">
        <f t="shared" ca="1" si="93"/>
        <v>#REF!</v>
      </c>
      <c r="C299" s="703" t="e">
        <f t="shared" ca="1" si="94"/>
        <v>#REF!</v>
      </c>
      <c r="I299" t="s">
        <v>166</v>
      </c>
      <c r="J299" t="s">
        <v>23</v>
      </c>
      <c r="K299" t="s">
        <v>38</v>
      </c>
      <c r="L299" t="str">
        <f t="shared" si="118"/>
        <v>Exc-Motivo-Resi</v>
      </c>
      <c r="N299">
        <f t="shared" si="121"/>
        <v>10</v>
      </c>
      <c r="O299">
        <f t="shared" si="119"/>
        <v>21</v>
      </c>
      <c r="P299" t="e">
        <f t="shared" ca="1" si="120"/>
        <v>#REF!</v>
      </c>
    </row>
    <row r="300" spans="2:16" x14ac:dyDescent="0.25">
      <c r="B300" s="51" t="e">
        <f t="shared" ca="1" si="93"/>
        <v>#REF!</v>
      </c>
      <c r="C300" s="703" t="e">
        <f t="shared" ca="1" si="94"/>
        <v>#REF!</v>
      </c>
      <c r="I300" t="s">
        <v>166</v>
      </c>
      <c r="J300" t="s">
        <v>23</v>
      </c>
      <c r="K300" t="s">
        <v>38</v>
      </c>
      <c r="L300" t="str">
        <f t="shared" si="118"/>
        <v>Exc-Motivo-Resi</v>
      </c>
      <c r="N300">
        <f t="shared" si="121"/>
        <v>10</v>
      </c>
      <c r="O300">
        <f t="shared" si="119"/>
        <v>31</v>
      </c>
      <c r="P300" t="e">
        <f t="shared" ca="1" si="120"/>
        <v>#REF!</v>
      </c>
    </row>
    <row r="301" spans="2:16" x14ac:dyDescent="0.25">
      <c r="B301" s="51" t="e">
        <f t="shared" ca="1" si="93"/>
        <v>#REF!</v>
      </c>
      <c r="C301" s="703" t="e">
        <f t="shared" ca="1" si="94"/>
        <v>#REF!</v>
      </c>
      <c r="I301" t="s">
        <v>166</v>
      </c>
      <c r="J301" t="s">
        <v>167</v>
      </c>
      <c r="K301" t="s">
        <v>38</v>
      </c>
      <c r="L301" t="str">
        <f t="shared" si="118"/>
        <v>Exc-Frecu-Resi</v>
      </c>
      <c r="M301">
        <v>1</v>
      </c>
      <c r="N301">
        <v>13</v>
      </c>
      <c r="O301">
        <f t="shared" si="119"/>
        <v>1</v>
      </c>
      <c r="P301" t="e">
        <f t="shared" ca="1" si="120"/>
        <v>#REF!</v>
      </c>
    </row>
    <row r="302" spans="2:16" x14ac:dyDescent="0.25">
      <c r="B302" s="51" t="e">
        <f t="shared" ca="1" si="93"/>
        <v>#REF!</v>
      </c>
      <c r="C302" s="703" t="e">
        <f t="shared" ca="1" si="94"/>
        <v>#REF!</v>
      </c>
      <c r="I302" t="s">
        <v>166</v>
      </c>
      <c r="J302" t="s">
        <v>167</v>
      </c>
      <c r="K302" t="s">
        <v>38</v>
      </c>
      <c r="L302" t="str">
        <f t="shared" si="118"/>
        <v>Exc-Frecu-Resi</v>
      </c>
      <c r="N302">
        <f t="shared" ref="N302:N304" si="122">N301</f>
        <v>13</v>
      </c>
      <c r="O302">
        <f t="shared" si="119"/>
        <v>14</v>
      </c>
      <c r="P302" t="e">
        <f t="shared" ca="1" si="120"/>
        <v>#REF!</v>
      </c>
    </row>
    <row r="303" spans="2:16" x14ac:dyDescent="0.25">
      <c r="B303" s="51" t="e">
        <f t="shared" ref="B303:B332" ca="1" si="123">MID(P303,1,FIND(".-",P303)-1)</f>
        <v>#REF!</v>
      </c>
      <c r="C303" s="703" t="e">
        <f t="shared" ref="C303:C332" ca="1" si="124">MID(P303,FIND(".-",P303)+3,(LEN(P303)-FIND(".-",P303)-2))</f>
        <v>#REF!</v>
      </c>
      <c r="I303" t="s">
        <v>166</v>
      </c>
      <c r="J303" t="s">
        <v>167</v>
      </c>
      <c r="K303" t="s">
        <v>38</v>
      </c>
      <c r="L303" t="str">
        <f t="shared" si="118"/>
        <v>Exc-Frecu-Resi</v>
      </c>
      <c r="N303">
        <f t="shared" si="122"/>
        <v>13</v>
      </c>
      <c r="O303">
        <f t="shared" si="119"/>
        <v>27</v>
      </c>
      <c r="P303" t="e">
        <f t="shared" ca="1" si="120"/>
        <v>#REF!</v>
      </c>
    </row>
    <row r="304" spans="2:16" x14ac:dyDescent="0.25">
      <c r="B304" s="51" t="e">
        <f t="shared" ca="1" si="123"/>
        <v>#REF!</v>
      </c>
      <c r="C304" s="703" t="e">
        <f t="shared" ca="1" si="124"/>
        <v>#REF!</v>
      </c>
      <c r="I304" t="s">
        <v>166</v>
      </c>
      <c r="J304" t="s">
        <v>167</v>
      </c>
      <c r="K304" t="s">
        <v>38</v>
      </c>
      <c r="L304" t="str">
        <f t="shared" si="118"/>
        <v>Exc-Frecu-Resi</v>
      </c>
      <c r="N304">
        <f t="shared" si="122"/>
        <v>13</v>
      </c>
      <c r="O304">
        <f t="shared" si="119"/>
        <v>40</v>
      </c>
      <c r="P304" t="e">
        <f t="shared" ca="1" si="120"/>
        <v>#REF!</v>
      </c>
    </row>
    <row r="305" spans="2:16" x14ac:dyDescent="0.25">
      <c r="B305" s="51" t="e">
        <f t="shared" ca="1" si="123"/>
        <v>#REF!</v>
      </c>
      <c r="C305" s="703" t="e">
        <f t="shared" ca="1" si="124"/>
        <v>#REF!</v>
      </c>
      <c r="I305" t="s">
        <v>166</v>
      </c>
      <c r="J305" t="s">
        <v>162</v>
      </c>
      <c r="K305" t="s">
        <v>38</v>
      </c>
      <c r="L305" t="str">
        <f t="shared" si="118"/>
        <v>Exc-Prov-Resi</v>
      </c>
      <c r="M305">
        <v>1</v>
      </c>
      <c r="N305">
        <v>8</v>
      </c>
      <c r="O305">
        <f t="shared" si="119"/>
        <v>1</v>
      </c>
      <c r="P305" t="e">
        <f t="shared" ca="1" si="120"/>
        <v>#REF!</v>
      </c>
    </row>
    <row r="306" spans="2:16" x14ac:dyDescent="0.25">
      <c r="B306" s="51" t="e">
        <f t="shared" ca="1" si="123"/>
        <v>#REF!</v>
      </c>
      <c r="C306" s="703" t="e">
        <f t="shared" ca="1" si="124"/>
        <v>#REF!</v>
      </c>
      <c r="I306" t="s">
        <v>166</v>
      </c>
      <c r="J306" t="s">
        <v>162</v>
      </c>
      <c r="K306" t="s">
        <v>38</v>
      </c>
      <c r="L306" t="str">
        <f t="shared" si="118"/>
        <v>Exc-Prov-Resi</v>
      </c>
      <c r="N306">
        <f t="shared" ref="N306:N308" si="125">N305</f>
        <v>8</v>
      </c>
      <c r="O306">
        <f t="shared" si="119"/>
        <v>9</v>
      </c>
      <c r="P306" t="e">
        <f t="shared" ca="1" si="120"/>
        <v>#REF!</v>
      </c>
    </row>
    <row r="307" spans="2:16" x14ac:dyDescent="0.25">
      <c r="B307" s="51" t="e">
        <f t="shared" ca="1" si="123"/>
        <v>#REF!</v>
      </c>
      <c r="C307" s="703" t="e">
        <f t="shared" ca="1" si="124"/>
        <v>#REF!</v>
      </c>
      <c r="I307" t="s">
        <v>166</v>
      </c>
      <c r="J307" t="s">
        <v>162</v>
      </c>
      <c r="K307" t="s">
        <v>38</v>
      </c>
      <c r="L307" t="str">
        <f t="shared" si="118"/>
        <v>Exc-Prov-Resi</v>
      </c>
      <c r="N307">
        <f t="shared" si="125"/>
        <v>8</v>
      </c>
      <c r="O307">
        <f t="shared" si="119"/>
        <v>17</v>
      </c>
      <c r="P307" t="e">
        <f t="shared" ca="1" si="120"/>
        <v>#REF!</v>
      </c>
    </row>
    <row r="308" spans="2:16" x14ac:dyDescent="0.25">
      <c r="B308" s="51" t="e">
        <f t="shared" ca="1" si="123"/>
        <v>#REF!</v>
      </c>
      <c r="C308" s="703" t="e">
        <f t="shared" ca="1" si="124"/>
        <v>#REF!</v>
      </c>
      <c r="I308" t="s">
        <v>166</v>
      </c>
      <c r="J308" t="s">
        <v>162</v>
      </c>
      <c r="K308" t="s">
        <v>38</v>
      </c>
      <c r="L308" t="str">
        <f t="shared" si="118"/>
        <v>Exc-Prov-Resi</v>
      </c>
      <c r="N308">
        <f t="shared" si="125"/>
        <v>8</v>
      </c>
      <c r="O308">
        <f t="shared" si="119"/>
        <v>25</v>
      </c>
      <c r="P308" t="e">
        <f t="shared" ca="1" si="120"/>
        <v>#REF!</v>
      </c>
    </row>
    <row r="309" spans="2:16" x14ac:dyDescent="0.25">
      <c r="B309" s="51" t="e">
        <f t="shared" ca="1" si="123"/>
        <v>#REF!</v>
      </c>
      <c r="C309" s="703" t="e">
        <f t="shared" ca="1" si="124"/>
        <v>#REF!</v>
      </c>
      <c r="I309" t="s">
        <v>166</v>
      </c>
      <c r="J309" t="s">
        <v>163</v>
      </c>
      <c r="K309" t="s">
        <v>38</v>
      </c>
      <c r="L309" t="str">
        <f t="shared" si="118"/>
        <v>Exc-Destino-Resi</v>
      </c>
      <c r="M309">
        <v>1</v>
      </c>
      <c r="N309">
        <v>11</v>
      </c>
      <c r="O309">
        <f t="shared" si="119"/>
        <v>1</v>
      </c>
      <c r="P309" t="e">
        <f t="shared" ca="1" si="120"/>
        <v>#REF!</v>
      </c>
    </row>
    <row r="310" spans="2:16" x14ac:dyDescent="0.25">
      <c r="B310" s="51" t="e">
        <f t="shared" ca="1" si="123"/>
        <v>#REF!</v>
      </c>
      <c r="C310" s="703" t="e">
        <f t="shared" ca="1" si="124"/>
        <v>#REF!</v>
      </c>
      <c r="I310" t="s">
        <v>166</v>
      </c>
      <c r="J310" t="s">
        <v>163</v>
      </c>
      <c r="K310" t="s">
        <v>38</v>
      </c>
      <c r="L310" t="str">
        <f t="shared" si="118"/>
        <v>Exc-Destino-Resi</v>
      </c>
      <c r="N310">
        <f t="shared" ref="N310:N312" si="126">N309</f>
        <v>11</v>
      </c>
      <c r="O310">
        <f t="shared" si="119"/>
        <v>12</v>
      </c>
      <c r="P310" t="e">
        <f t="shared" ca="1" si="120"/>
        <v>#REF!</v>
      </c>
    </row>
    <row r="311" spans="2:16" x14ac:dyDescent="0.25">
      <c r="B311" s="51" t="e">
        <f t="shared" ca="1" si="123"/>
        <v>#REF!</v>
      </c>
      <c r="C311" s="703" t="e">
        <f t="shared" ca="1" si="124"/>
        <v>#REF!</v>
      </c>
      <c r="I311" t="s">
        <v>166</v>
      </c>
      <c r="J311" t="s">
        <v>163</v>
      </c>
      <c r="K311" t="s">
        <v>38</v>
      </c>
      <c r="L311" t="str">
        <f t="shared" si="118"/>
        <v>Exc-Destino-Resi</v>
      </c>
      <c r="N311">
        <f t="shared" si="126"/>
        <v>11</v>
      </c>
      <c r="O311">
        <f t="shared" si="119"/>
        <v>23</v>
      </c>
      <c r="P311" t="e">
        <f t="shared" ca="1" si="120"/>
        <v>#REF!</v>
      </c>
    </row>
    <row r="312" spans="2:16" x14ac:dyDescent="0.25">
      <c r="B312" s="51" t="e">
        <f t="shared" ca="1" si="123"/>
        <v>#REF!</v>
      </c>
      <c r="C312" s="703" t="e">
        <f t="shared" ca="1" si="124"/>
        <v>#REF!</v>
      </c>
      <c r="I312" t="s">
        <v>166</v>
      </c>
      <c r="J312" t="s">
        <v>163</v>
      </c>
      <c r="K312" t="s">
        <v>38</v>
      </c>
      <c r="L312" t="str">
        <f t="shared" si="118"/>
        <v>Exc-Destino-Resi</v>
      </c>
      <c r="N312">
        <f t="shared" si="126"/>
        <v>11</v>
      </c>
      <c r="O312">
        <f t="shared" si="119"/>
        <v>34</v>
      </c>
      <c r="P312" t="e">
        <f t="shared" ca="1" si="120"/>
        <v>#REF!</v>
      </c>
    </row>
    <row r="313" spans="2:16" x14ac:dyDescent="0.25">
      <c r="B313" s="51" t="e">
        <f t="shared" ca="1" si="123"/>
        <v>#REF!</v>
      </c>
      <c r="C313" s="703" t="e">
        <f t="shared" ca="1" si="124"/>
        <v>#REF!</v>
      </c>
      <c r="I313" t="s">
        <v>166</v>
      </c>
      <c r="J313" t="s">
        <v>167</v>
      </c>
      <c r="K313" t="s">
        <v>23</v>
      </c>
      <c r="L313" t="str">
        <f t="shared" ref="L313:L324" si="127">IF(LEN(K313)=0,CONCATENATE(I313,"-",J313),CONCATENATE(I313,"-",J313,"-",K313))</f>
        <v>Exc-Frecu-Motivo</v>
      </c>
      <c r="M313">
        <v>1</v>
      </c>
      <c r="N313">
        <v>13</v>
      </c>
      <c r="O313">
        <f t="shared" ref="O313:O324" si="128">IF(M313=1,1,O312+N313)</f>
        <v>1</v>
      </c>
      <c r="P313" t="e">
        <f t="shared" ref="P313:P324" ca="1" si="129">INDIRECT("'" &amp; L313 &amp; "'!A" &amp;  O313)</f>
        <v>#REF!</v>
      </c>
    </row>
    <row r="314" spans="2:16" x14ac:dyDescent="0.25">
      <c r="B314" s="51" t="e">
        <f t="shared" ca="1" si="123"/>
        <v>#REF!</v>
      </c>
      <c r="C314" s="703" t="e">
        <f t="shared" ca="1" si="124"/>
        <v>#REF!</v>
      </c>
      <c r="I314" t="s">
        <v>166</v>
      </c>
      <c r="J314" t="s">
        <v>167</v>
      </c>
      <c r="K314" t="s">
        <v>23</v>
      </c>
      <c r="L314" t="str">
        <f t="shared" si="127"/>
        <v>Exc-Frecu-Motivo</v>
      </c>
      <c r="N314">
        <f t="shared" ref="N314:N316" si="130">N313</f>
        <v>13</v>
      </c>
      <c r="O314">
        <f t="shared" si="128"/>
        <v>14</v>
      </c>
      <c r="P314" t="e">
        <f t="shared" ca="1" si="129"/>
        <v>#REF!</v>
      </c>
    </row>
    <row r="315" spans="2:16" x14ac:dyDescent="0.25">
      <c r="B315" s="51" t="e">
        <f t="shared" ca="1" si="123"/>
        <v>#REF!</v>
      </c>
      <c r="C315" s="703" t="e">
        <f t="shared" ca="1" si="124"/>
        <v>#REF!</v>
      </c>
      <c r="I315" t="s">
        <v>166</v>
      </c>
      <c r="J315" t="s">
        <v>167</v>
      </c>
      <c r="K315" t="s">
        <v>23</v>
      </c>
      <c r="L315" t="str">
        <f t="shared" si="127"/>
        <v>Exc-Frecu-Motivo</v>
      </c>
      <c r="N315">
        <f t="shared" si="130"/>
        <v>13</v>
      </c>
      <c r="O315">
        <f t="shared" si="128"/>
        <v>27</v>
      </c>
      <c r="P315" t="e">
        <f t="shared" ca="1" si="129"/>
        <v>#REF!</v>
      </c>
    </row>
    <row r="316" spans="2:16" x14ac:dyDescent="0.25">
      <c r="B316" s="51" t="e">
        <f t="shared" ca="1" si="123"/>
        <v>#REF!</v>
      </c>
      <c r="C316" s="703" t="e">
        <f t="shared" ca="1" si="124"/>
        <v>#REF!</v>
      </c>
      <c r="I316" t="s">
        <v>166</v>
      </c>
      <c r="J316" t="s">
        <v>167</v>
      </c>
      <c r="K316" t="s">
        <v>23</v>
      </c>
      <c r="L316" t="str">
        <f t="shared" si="127"/>
        <v>Exc-Frecu-Motivo</v>
      </c>
      <c r="N316">
        <f t="shared" si="130"/>
        <v>13</v>
      </c>
      <c r="O316">
        <f t="shared" si="128"/>
        <v>40</v>
      </c>
      <c r="P316" t="e">
        <f t="shared" ca="1" si="129"/>
        <v>#REF!</v>
      </c>
    </row>
    <row r="317" spans="2:16" x14ac:dyDescent="0.25">
      <c r="B317" s="51" t="e">
        <f t="shared" ca="1" si="123"/>
        <v>#REF!</v>
      </c>
      <c r="C317" s="703" t="e">
        <f t="shared" ca="1" si="124"/>
        <v>#REF!</v>
      </c>
      <c r="I317" t="s">
        <v>166</v>
      </c>
      <c r="J317" t="s">
        <v>162</v>
      </c>
      <c r="K317" t="s">
        <v>23</v>
      </c>
      <c r="L317" t="str">
        <f t="shared" si="127"/>
        <v>Exc-Prov-Motivo</v>
      </c>
      <c r="M317">
        <v>1</v>
      </c>
      <c r="N317">
        <v>9</v>
      </c>
      <c r="O317">
        <f t="shared" si="128"/>
        <v>1</v>
      </c>
      <c r="P317" t="e">
        <f t="shared" ca="1" si="129"/>
        <v>#REF!</v>
      </c>
    </row>
    <row r="318" spans="2:16" x14ac:dyDescent="0.25">
      <c r="B318" s="51" t="e">
        <f t="shared" ca="1" si="123"/>
        <v>#REF!</v>
      </c>
      <c r="C318" s="703" t="e">
        <f t="shared" ca="1" si="124"/>
        <v>#REF!</v>
      </c>
      <c r="I318" t="s">
        <v>166</v>
      </c>
      <c r="J318" t="s">
        <v>162</v>
      </c>
      <c r="K318" t="s">
        <v>23</v>
      </c>
      <c r="L318" t="str">
        <f t="shared" si="127"/>
        <v>Exc-Prov-Motivo</v>
      </c>
      <c r="N318">
        <f t="shared" ref="N318:N320" si="131">N317</f>
        <v>9</v>
      </c>
      <c r="O318">
        <f t="shared" si="128"/>
        <v>10</v>
      </c>
      <c r="P318" t="e">
        <f t="shared" ca="1" si="129"/>
        <v>#REF!</v>
      </c>
    </row>
    <row r="319" spans="2:16" x14ac:dyDescent="0.25">
      <c r="B319" s="51" t="e">
        <f t="shared" ca="1" si="123"/>
        <v>#REF!</v>
      </c>
      <c r="C319" s="703" t="e">
        <f t="shared" ca="1" si="124"/>
        <v>#REF!</v>
      </c>
      <c r="I319" t="s">
        <v>166</v>
      </c>
      <c r="J319" t="s">
        <v>162</v>
      </c>
      <c r="K319" t="s">
        <v>23</v>
      </c>
      <c r="L319" t="str">
        <f t="shared" si="127"/>
        <v>Exc-Prov-Motivo</v>
      </c>
      <c r="N319">
        <f t="shared" si="131"/>
        <v>9</v>
      </c>
      <c r="O319">
        <f t="shared" si="128"/>
        <v>19</v>
      </c>
      <c r="P319" t="e">
        <f t="shared" ca="1" si="129"/>
        <v>#REF!</v>
      </c>
    </row>
    <row r="320" spans="2:16" x14ac:dyDescent="0.25">
      <c r="B320" s="51" t="e">
        <f t="shared" ca="1" si="123"/>
        <v>#REF!</v>
      </c>
      <c r="C320" s="703" t="e">
        <f t="shared" ca="1" si="124"/>
        <v>#REF!</v>
      </c>
      <c r="I320" t="s">
        <v>166</v>
      </c>
      <c r="J320" t="s">
        <v>162</v>
      </c>
      <c r="K320" t="s">
        <v>23</v>
      </c>
      <c r="L320" t="str">
        <f t="shared" si="127"/>
        <v>Exc-Prov-Motivo</v>
      </c>
      <c r="N320">
        <f t="shared" si="131"/>
        <v>9</v>
      </c>
      <c r="O320">
        <f t="shared" si="128"/>
        <v>28</v>
      </c>
      <c r="P320" t="e">
        <f t="shared" ca="1" si="129"/>
        <v>#REF!</v>
      </c>
    </row>
    <row r="321" spans="1:16" x14ac:dyDescent="0.25">
      <c r="B321" s="51" t="e">
        <f t="shared" ca="1" si="123"/>
        <v>#REF!</v>
      </c>
      <c r="C321" s="703" t="e">
        <f t="shared" ca="1" si="124"/>
        <v>#REF!</v>
      </c>
      <c r="I321" t="s">
        <v>166</v>
      </c>
      <c r="J321" t="s">
        <v>163</v>
      </c>
      <c r="K321" t="s">
        <v>23</v>
      </c>
      <c r="L321" t="str">
        <f t="shared" si="127"/>
        <v>Exc-Destino-Motivo</v>
      </c>
      <c r="M321">
        <v>1</v>
      </c>
      <c r="N321">
        <v>11</v>
      </c>
      <c r="O321">
        <f t="shared" si="128"/>
        <v>1</v>
      </c>
      <c r="P321" t="e">
        <f t="shared" ca="1" si="129"/>
        <v>#REF!</v>
      </c>
    </row>
    <row r="322" spans="1:16" x14ac:dyDescent="0.25">
      <c r="B322" s="51" t="e">
        <f t="shared" ca="1" si="123"/>
        <v>#REF!</v>
      </c>
      <c r="C322" s="703" t="e">
        <f t="shared" ca="1" si="124"/>
        <v>#REF!</v>
      </c>
      <c r="I322" t="s">
        <v>166</v>
      </c>
      <c r="J322" t="s">
        <v>163</v>
      </c>
      <c r="K322" t="s">
        <v>23</v>
      </c>
      <c r="L322" t="str">
        <f t="shared" si="127"/>
        <v>Exc-Destino-Motivo</v>
      </c>
      <c r="N322">
        <f t="shared" ref="N322:N324" si="132">N321</f>
        <v>11</v>
      </c>
      <c r="O322">
        <f t="shared" si="128"/>
        <v>12</v>
      </c>
      <c r="P322" t="e">
        <f t="shared" ca="1" si="129"/>
        <v>#REF!</v>
      </c>
    </row>
    <row r="323" spans="1:16" x14ac:dyDescent="0.25">
      <c r="B323" s="51" t="e">
        <f t="shared" ca="1" si="123"/>
        <v>#REF!</v>
      </c>
      <c r="C323" s="703" t="e">
        <f t="shared" ca="1" si="124"/>
        <v>#REF!</v>
      </c>
      <c r="I323" t="s">
        <v>166</v>
      </c>
      <c r="J323" t="s">
        <v>163</v>
      </c>
      <c r="K323" t="s">
        <v>23</v>
      </c>
      <c r="L323" t="str">
        <f t="shared" si="127"/>
        <v>Exc-Destino-Motivo</v>
      </c>
      <c r="N323">
        <f t="shared" si="132"/>
        <v>11</v>
      </c>
      <c r="O323">
        <f t="shared" si="128"/>
        <v>23</v>
      </c>
      <c r="P323" t="e">
        <f t="shared" ca="1" si="129"/>
        <v>#REF!</v>
      </c>
    </row>
    <row r="324" spans="1:16" x14ac:dyDescent="0.25">
      <c r="B324" s="51" t="e">
        <f t="shared" ca="1" si="123"/>
        <v>#REF!</v>
      </c>
      <c r="C324" s="703" t="e">
        <f t="shared" ca="1" si="124"/>
        <v>#REF!</v>
      </c>
      <c r="I324" t="s">
        <v>166</v>
      </c>
      <c r="J324" t="s">
        <v>163</v>
      </c>
      <c r="K324" t="s">
        <v>23</v>
      </c>
      <c r="L324" t="str">
        <f t="shared" si="127"/>
        <v>Exc-Destino-Motivo</v>
      </c>
      <c r="N324">
        <f t="shared" si="132"/>
        <v>11</v>
      </c>
      <c r="O324">
        <f t="shared" si="128"/>
        <v>34</v>
      </c>
      <c r="P324" t="e">
        <f t="shared" ca="1" si="129"/>
        <v>#REF!</v>
      </c>
    </row>
    <row r="325" spans="1:16" x14ac:dyDescent="0.25">
      <c r="B325" s="51" t="e">
        <f t="shared" ca="1" si="123"/>
        <v>#REF!</v>
      </c>
      <c r="C325" s="703" t="e">
        <f t="shared" ca="1" si="124"/>
        <v>#REF!</v>
      </c>
      <c r="I325" t="s">
        <v>166</v>
      </c>
      <c r="J325" t="s">
        <v>162</v>
      </c>
      <c r="K325" t="s">
        <v>167</v>
      </c>
      <c r="L325" t="str">
        <f t="shared" ref="L325:L332" si="133">IF(LEN(K325)=0,CONCATENATE(I325,"-",J325),CONCATENATE(I325,"-",J325,"-",K325))</f>
        <v>Exc-Prov-Frecu</v>
      </c>
      <c r="M325">
        <v>1</v>
      </c>
      <c r="N325">
        <v>7</v>
      </c>
      <c r="O325">
        <f t="shared" ref="O325:O332" si="134">IF(M325=1,1,O324+N325)</f>
        <v>1</v>
      </c>
      <c r="P325" t="e">
        <f t="shared" ref="P325:P332" ca="1" si="135">INDIRECT("'" &amp; L325 &amp; "'!A" &amp;  O325)</f>
        <v>#REF!</v>
      </c>
    </row>
    <row r="326" spans="1:16" x14ac:dyDescent="0.25">
      <c r="B326" s="51" t="e">
        <f t="shared" ca="1" si="123"/>
        <v>#REF!</v>
      </c>
      <c r="C326" s="703" t="e">
        <f t="shared" ca="1" si="124"/>
        <v>#REF!</v>
      </c>
      <c r="I326" t="s">
        <v>166</v>
      </c>
      <c r="J326" t="s">
        <v>162</v>
      </c>
      <c r="K326" t="s">
        <v>167</v>
      </c>
      <c r="L326" t="str">
        <f t="shared" si="133"/>
        <v>Exc-Prov-Frecu</v>
      </c>
      <c r="N326">
        <f t="shared" ref="N326:N328" si="136">N325</f>
        <v>7</v>
      </c>
      <c r="O326">
        <f t="shared" si="134"/>
        <v>8</v>
      </c>
      <c r="P326" t="e">
        <f t="shared" ca="1" si="135"/>
        <v>#REF!</v>
      </c>
    </row>
    <row r="327" spans="1:16" x14ac:dyDescent="0.25">
      <c r="B327" s="51" t="e">
        <f t="shared" ca="1" si="123"/>
        <v>#REF!</v>
      </c>
      <c r="C327" s="703" t="e">
        <f t="shared" ca="1" si="124"/>
        <v>#REF!</v>
      </c>
      <c r="I327" t="s">
        <v>166</v>
      </c>
      <c r="J327" t="s">
        <v>162</v>
      </c>
      <c r="K327" t="s">
        <v>167</v>
      </c>
      <c r="L327" t="str">
        <f t="shared" si="133"/>
        <v>Exc-Prov-Frecu</v>
      </c>
      <c r="N327">
        <f t="shared" si="136"/>
        <v>7</v>
      </c>
      <c r="O327">
        <f t="shared" si="134"/>
        <v>15</v>
      </c>
      <c r="P327" t="e">
        <f t="shared" ca="1" si="135"/>
        <v>#REF!</v>
      </c>
    </row>
    <row r="328" spans="1:16" x14ac:dyDescent="0.25">
      <c r="B328" s="51" t="e">
        <f t="shared" ca="1" si="123"/>
        <v>#REF!</v>
      </c>
      <c r="C328" s="703" t="e">
        <f t="shared" ca="1" si="124"/>
        <v>#REF!</v>
      </c>
      <c r="I328" t="s">
        <v>166</v>
      </c>
      <c r="J328" t="s">
        <v>162</v>
      </c>
      <c r="K328" t="s">
        <v>167</v>
      </c>
      <c r="L328" t="str">
        <f t="shared" si="133"/>
        <v>Exc-Prov-Frecu</v>
      </c>
      <c r="N328">
        <f t="shared" si="136"/>
        <v>7</v>
      </c>
      <c r="O328">
        <f t="shared" si="134"/>
        <v>22</v>
      </c>
      <c r="P328" t="e">
        <f t="shared" ca="1" si="135"/>
        <v>#REF!</v>
      </c>
    </row>
    <row r="329" spans="1:16" x14ac:dyDescent="0.25">
      <c r="B329" s="51" t="e">
        <f t="shared" ca="1" si="123"/>
        <v>#REF!</v>
      </c>
      <c r="C329" s="703" t="e">
        <f t="shared" ca="1" si="124"/>
        <v>#REF!</v>
      </c>
      <c r="I329" t="s">
        <v>166</v>
      </c>
      <c r="J329" t="s">
        <v>163</v>
      </c>
      <c r="K329" t="s">
        <v>167</v>
      </c>
      <c r="L329" t="str">
        <f t="shared" si="133"/>
        <v>Exc-Destino-Frecu</v>
      </c>
      <c r="M329">
        <v>1</v>
      </c>
      <c r="N329">
        <v>11</v>
      </c>
      <c r="O329">
        <f t="shared" si="134"/>
        <v>1</v>
      </c>
      <c r="P329" t="e">
        <f t="shared" ca="1" si="135"/>
        <v>#REF!</v>
      </c>
    </row>
    <row r="330" spans="1:16" x14ac:dyDescent="0.25">
      <c r="B330" s="51" t="e">
        <f t="shared" ca="1" si="123"/>
        <v>#REF!</v>
      </c>
      <c r="C330" s="703" t="e">
        <f t="shared" ca="1" si="124"/>
        <v>#REF!</v>
      </c>
      <c r="I330" t="s">
        <v>166</v>
      </c>
      <c r="J330" t="s">
        <v>163</v>
      </c>
      <c r="K330" t="s">
        <v>167</v>
      </c>
      <c r="L330" t="str">
        <f t="shared" si="133"/>
        <v>Exc-Destino-Frecu</v>
      </c>
      <c r="N330">
        <f t="shared" ref="N330:N332" si="137">N329</f>
        <v>11</v>
      </c>
      <c r="O330">
        <f t="shared" si="134"/>
        <v>12</v>
      </c>
      <c r="P330" t="e">
        <f t="shared" ca="1" si="135"/>
        <v>#REF!</v>
      </c>
    </row>
    <row r="331" spans="1:16" x14ac:dyDescent="0.25">
      <c r="B331" s="51" t="e">
        <f t="shared" ca="1" si="123"/>
        <v>#REF!</v>
      </c>
      <c r="C331" s="703" t="e">
        <f t="shared" ca="1" si="124"/>
        <v>#REF!</v>
      </c>
      <c r="I331" t="s">
        <v>166</v>
      </c>
      <c r="J331" t="s">
        <v>163</v>
      </c>
      <c r="K331" t="s">
        <v>167</v>
      </c>
      <c r="L331" t="str">
        <f t="shared" si="133"/>
        <v>Exc-Destino-Frecu</v>
      </c>
      <c r="N331">
        <f t="shared" si="137"/>
        <v>11</v>
      </c>
      <c r="O331">
        <f t="shared" si="134"/>
        <v>23</v>
      </c>
      <c r="P331" t="e">
        <f t="shared" ca="1" si="135"/>
        <v>#REF!</v>
      </c>
    </row>
    <row r="332" spans="1:16" x14ac:dyDescent="0.25">
      <c r="B332" s="51" t="e">
        <f t="shared" ca="1" si="123"/>
        <v>#REF!</v>
      </c>
      <c r="C332" s="703" t="e">
        <f t="shared" ca="1" si="124"/>
        <v>#REF!</v>
      </c>
      <c r="I332" t="s">
        <v>166</v>
      </c>
      <c r="J332" t="s">
        <v>163</v>
      </c>
      <c r="K332" t="s">
        <v>167</v>
      </c>
      <c r="L332" t="str">
        <f t="shared" si="133"/>
        <v>Exc-Destino-Frecu</v>
      </c>
      <c r="N332">
        <f t="shared" si="137"/>
        <v>11</v>
      </c>
      <c r="O332">
        <f t="shared" si="134"/>
        <v>34</v>
      </c>
      <c r="P332" t="e">
        <f t="shared" ca="1" si="135"/>
        <v>#REF!</v>
      </c>
    </row>
    <row r="333" spans="1:16" x14ac:dyDescent="0.25">
      <c r="B333" s="51"/>
      <c r="C333" s="703"/>
    </row>
    <row r="334" spans="1:16" ht="25.5" customHeight="1" x14ac:dyDescent="0.25">
      <c r="A334" s="1046" t="str">
        <f>'Subportada 4'!A$1</f>
        <v>GASTOS DE VISITANTES PROCEDENTES DEL EXTRANJERO CON DESTINO EN LA C.A. DE EUSKADI</v>
      </c>
      <c r="B334" s="1046"/>
      <c r="C334" s="1046"/>
    </row>
    <row r="335" spans="1:16" x14ac:dyDescent="0.25">
      <c r="B335" s="51"/>
      <c r="C335" s="703"/>
    </row>
    <row r="336" spans="1:16" x14ac:dyDescent="0.25">
      <c r="B336" s="51" t="e">
        <f t="shared" ref="B336:B399" ca="1" si="138">MID(P336,1,FIND(".-",P336)-1)</f>
        <v>#REF!</v>
      </c>
      <c r="C336" s="703" t="e">
        <f t="shared" ref="C336:C399" ca="1" si="139">MID(P336,FIND(".-",P336)+3,(LEN(P336)-FIND(".-",P336)-2))</f>
        <v>#REF!</v>
      </c>
      <c r="I336" t="s">
        <v>168</v>
      </c>
      <c r="J336" t="s">
        <v>169</v>
      </c>
      <c r="L336" t="str">
        <f t="shared" ref="L336:L344" si="140">IF(LEN(K336)=0,CONCATENATE(I336,"-",J336),CONCATENATE(I336,"-",J336,"-",K336))</f>
        <v>DistriGastoVisi-Serie</v>
      </c>
      <c r="M336">
        <v>1</v>
      </c>
      <c r="N336">
        <v>11</v>
      </c>
      <c r="O336">
        <f t="shared" ref="O336:O337" si="141">IF(M336=1,1,O335+N336)</f>
        <v>1</v>
      </c>
      <c r="P336" t="e">
        <f t="shared" ref="P336:P344" ca="1" si="142">INDIRECT("'" &amp; L336 &amp; "'!A" &amp;  O336)</f>
        <v>#REF!</v>
      </c>
    </row>
    <row r="337" spans="2:16" x14ac:dyDescent="0.25">
      <c r="B337" s="51" t="e">
        <f t="shared" ca="1" si="138"/>
        <v>#REF!</v>
      </c>
      <c r="C337" s="703" t="e">
        <f t="shared" ca="1" si="139"/>
        <v>#REF!</v>
      </c>
      <c r="I337" t="s">
        <v>168</v>
      </c>
      <c r="J337" t="s">
        <v>169</v>
      </c>
      <c r="L337" t="str">
        <f t="shared" si="140"/>
        <v>DistriGastoVisi-Serie</v>
      </c>
      <c r="N337">
        <f t="shared" ref="N337" si="143">N336</f>
        <v>11</v>
      </c>
      <c r="O337">
        <f t="shared" si="141"/>
        <v>12</v>
      </c>
      <c r="P337" t="e">
        <f t="shared" ca="1" si="142"/>
        <v>#REF!</v>
      </c>
    </row>
    <row r="338" spans="2:16" x14ac:dyDescent="0.25">
      <c r="B338" s="51" t="e">
        <f t="shared" ca="1" si="138"/>
        <v>#REF!</v>
      </c>
      <c r="C338" s="703" t="e">
        <f t="shared" ca="1" si="139"/>
        <v>#REF!</v>
      </c>
      <c r="I338" t="s">
        <v>168</v>
      </c>
      <c r="J338" t="s">
        <v>169</v>
      </c>
      <c r="L338" t="str">
        <f t="shared" ref="L338" si="144">IF(LEN(K338)=0,CONCATENATE(I338,"-",J338),CONCATENATE(I338,"-",J338,"-",K338))</f>
        <v>DistriGastoVisi-Serie</v>
      </c>
      <c r="N338">
        <f>N337-1</f>
        <v>10</v>
      </c>
      <c r="O338">
        <f t="shared" ref="O338" si="145">IF(M338=1,1,O337+N338)</f>
        <v>22</v>
      </c>
      <c r="P338" t="e">
        <f t="shared" ref="P338" ca="1" si="146">INDIRECT("'" &amp; L338 &amp; "'!A" &amp;  O338)</f>
        <v>#REF!</v>
      </c>
    </row>
    <row r="339" spans="2:16" x14ac:dyDescent="0.25">
      <c r="B339" s="51" t="e">
        <f t="shared" ca="1" si="138"/>
        <v>#REF!</v>
      </c>
      <c r="C339" s="703" t="e">
        <f t="shared" ca="1" si="139"/>
        <v>#REF!</v>
      </c>
      <c r="I339" t="s">
        <v>168</v>
      </c>
      <c r="J339" t="s">
        <v>169</v>
      </c>
      <c r="L339" t="str">
        <f t="shared" ref="L339" si="147">IF(LEN(K339)=0,CONCATENATE(I339,"-",J339),CONCATENATE(I339,"-",J339,"-",K339))</f>
        <v>DistriGastoVisi-Serie</v>
      </c>
      <c r="N339">
        <f>N338+1</f>
        <v>11</v>
      </c>
      <c r="O339">
        <f t="shared" ref="O339:O349" si="148">IF(M339=1,1,O338+N339)</f>
        <v>33</v>
      </c>
      <c r="P339" t="e">
        <f t="shared" ref="P339" ca="1" si="149">INDIRECT("'" &amp; L339 &amp; "'!A" &amp;  O339)</f>
        <v>#REF!</v>
      </c>
    </row>
    <row r="340" spans="2:16" x14ac:dyDescent="0.25">
      <c r="B340" s="51" t="e">
        <f t="shared" ca="1" si="138"/>
        <v>#REF!</v>
      </c>
      <c r="C340" s="703" t="e">
        <f t="shared" ca="1" si="139"/>
        <v>#REF!</v>
      </c>
      <c r="I340" t="s">
        <v>168</v>
      </c>
      <c r="J340" t="s">
        <v>170</v>
      </c>
      <c r="L340" t="str">
        <f t="shared" si="140"/>
        <v>DistriGastoVisi-TipoViaj</v>
      </c>
      <c r="M340">
        <v>1</v>
      </c>
      <c r="N340">
        <v>6</v>
      </c>
      <c r="O340">
        <f t="shared" si="148"/>
        <v>1</v>
      </c>
      <c r="P340" t="e">
        <f t="shared" ca="1" si="142"/>
        <v>#REF!</v>
      </c>
    </row>
    <row r="341" spans="2:16" x14ac:dyDescent="0.25">
      <c r="B341" s="51" t="e">
        <f t="shared" ca="1" si="138"/>
        <v>#REF!</v>
      </c>
      <c r="C341" s="703" t="e">
        <f t="shared" ca="1" si="139"/>
        <v>#REF!</v>
      </c>
      <c r="I341" t="s">
        <v>168</v>
      </c>
      <c r="J341" t="s">
        <v>170</v>
      </c>
      <c r="L341" t="str">
        <f t="shared" si="140"/>
        <v>DistriGastoVisi-TipoViaj</v>
      </c>
      <c r="N341">
        <f t="shared" ref="N341:N344" si="150">N340</f>
        <v>6</v>
      </c>
      <c r="O341">
        <f t="shared" si="148"/>
        <v>7</v>
      </c>
      <c r="P341" t="e">
        <f t="shared" ca="1" si="142"/>
        <v>#REF!</v>
      </c>
    </row>
    <row r="342" spans="2:16" x14ac:dyDescent="0.25">
      <c r="B342" s="51" t="e">
        <f t="shared" ca="1" si="138"/>
        <v>#REF!</v>
      </c>
      <c r="C342" s="703" t="e">
        <f t="shared" ca="1" si="139"/>
        <v>#REF!</v>
      </c>
      <c r="I342" t="s">
        <v>168</v>
      </c>
      <c r="J342" t="s">
        <v>170</v>
      </c>
      <c r="L342" t="str">
        <f t="shared" si="140"/>
        <v>DistriGastoVisi-TipoViaj</v>
      </c>
      <c r="N342">
        <f t="shared" si="150"/>
        <v>6</v>
      </c>
      <c r="O342">
        <f t="shared" si="148"/>
        <v>13</v>
      </c>
      <c r="P342" t="e">
        <f t="shared" ca="1" si="142"/>
        <v>#REF!</v>
      </c>
    </row>
    <row r="343" spans="2:16" x14ac:dyDescent="0.25">
      <c r="B343" s="51" t="e">
        <f t="shared" ca="1" si="138"/>
        <v>#REF!</v>
      </c>
      <c r="C343" s="703" t="e">
        <f t="shared" ca="1" si="139"/>
        <v>#REF!</v>
      </c>
      <c r="I343" t="s">
        <v>168</v>
      </c>
      <c r="J343" t="s">
        <v>170</v>
      </c>
      <c r="L343" t="str">
        <f t="shared" ref="L343" si="151">IF(LEN(K343)=0,CONCATENATE(I343,"-",J343),CONCATENATE(I343,"-",J343,"-",K343))</f>
        <v>DistriGastoVisi-TipoViaj</v>
      </c>
      <c r="N343">
        <f t="shared" si="150"/>
        <v>6</v>
      </c>
      <c r="O343">
        <f t="shared" si="148"/>
        <v>19</v>
      </c>
      <c r="P343" t="e">
        <f t="shared" ref="P343" ca="1" si="152">INDIRECT("'" &amp; L343 &amp; "'!A" &amp;  O343)</f>
        <v>#REF!</v>
      </c>
    </row>
    <row r="344" spans="2:16" x14ac:dyDescent="0.25">
      <c r="B344" s="51" t="e">
        <f t="shared" ca="1" si="138"/>
        <v>#REF!</v>
      </c>
      <c r="C344" s="703" t="e">
        <f t="shared" ca="1" si="139"/>
        <v>#REF!</v>
      </c>
      <c r="I344" t="s">
        <v>168</v>
      </c>
      <c r="J344" t="s">
        <v>170</v>
      </c>
      <c r="L344" t="str">
        <f t="shared" si="140"/>
        <v>DistriGastoVisi-TipoViaj</v>
      </c>
      <c r="N344">
        <f t="shared" si="150"/>
        <v>6</v>
      </c>
      <c r="O344">
        <f t="shared" si="148"/>
        <v>25</v>
      </c>
      <c r="P344" t="e">
        <f t="shared" ca="1" si="142"/>
        <v>#REF!</v>
      </c>
    </row>
    <row r="345" spans="2:16" x14ac:dyDescent="0.25">
      <c r="B345" s="51" t="e">
        <f t="shared" ca="1" si="138"/>
        <v>#REF!</v>
      </c>
      <c r="C345" s="703" t="e">
        <f t="shared" ca="1" si="139"/>
        <v>#REF!</v>
      </c>
      <c r="I345" t="s">
        <v>168</v>
      </c>
      <c r="J345" t="s">
        <v>164</v>
      </c>
      <c r="L345" t="str">
        <f t="shared" ref="L345:L354" si="153">IF(LEN(K345)=0,CONCATENATE(I345,"-",J345),CONCATENATE(I345,"-",J345,"-",K345))</f>
        <v>DistriGastoVisi-Vía</v>
      </c>
      <c r="M345">
        <v>1</v>
      </c>
      <c r="N345">
        <v>7</v>
      </c>
      <c r="O345">
        <f t="shared" si="148"/>
        <v>1</v>
      </c>
      <c r="P345" t="e">
        <f t="shared" ref="P345:P354" ca="1" si="154">INDIRECT("'" &amp; L345 &amp; "'!A" &amp;  O345)</f>
        <v>#REF!</v>
      </c>
    </row>
    <row r="346" spans="2:16" x14ac:dyDescent="0.25">
      <c r="B346" s="51" t="e">
        <f t="shared" ca="1" si="138"/>
        <v>#REF!</v>
      </c>
      <c r="C346" s="703" t="e">
        <f t="shared" ca="1" si="139"/>
        <v>#REF!</v>
      </c>
      <c r="I346" t="s">
        <v>168</v>
      </c>
      <c r="J346" t="s">
        <v>164</v>
      </c>
      <c r="L346" t="str">
        <f t="shared" si="153"/>
        <v>DistriGastoVisi-Vía</v>
      </c>
      <c r="N346">
        <f t="shared" ref="N346:N349" si="155">N345</f>
        <v>7</v>
      </c>
      <c r="O346">
        <f t="shared" si="148"/>
        <v>8</v>
      </c>
      <c r="P346" t="e">
        <f t="shared" ca="1" si="154"/>
        <v>#REF!</v>
      </c>
    </row>
    <row r="347" spans="2:16" x14ac:dyDescent="0.25">
      <c r="B347" s="51" t="e">
        <f t="shared" ca="1" si="138"/>
        <v>#REF!</v>
      </c>
      <c r="C347" s="703" t="e">
        <f t="shared" ca="1" si="139"/>
        <v>#REF!</v>
      </c>
      <c r="I347" t="s">
        <v>168</v>
      </c>
      <c r="J347" t="s">
        <v>164</v>
      </c>
      <c r="L347" t="str">
        <f t="shared" si="153"/>
        <v>DistriGastoVisi-Vía</v>
      </c>
      <c r="N347">
        <f t="shared" si="155"/>
        <v>7</v>
      </c>
      <c r="O347">
        <f t="shared" si="148"/>
        <v>15</v>
      </c>
      <c r="P347" t="e">
        <f t="shared" ca="1" si="154"/>
        <v>#REF!</v>
      </c>
    </row>
    <row r="348" spans="2:16" x14ac:dyDescent="0.25">
      <c r="B348" s="51" t="e">
        <f t="shared" ca="1" si="138"/>
        <v>#REF!</v>
      </c>
      <c r="C348" s="703" t="e">
        <f t="shared" ca="1" si="139"/>
        <v>#REF!</v>
      </c>
      <c r="I348" t="s">
        <v>168</v>
      </c>
      <c r="J348" t="s">
        <v>164</v>
      </c>
      <c r="L348" t="str">
        <f t="shared" si="153"/>
        <v>DistriGastoVisi-Vía</v>
      </c>
      <c r="N348">
        <f t="shared" si="155"/>
        <v>7</v>
      </c>
      <c r="O348">
        <f t="shared" si="148"/>
        <v>22</v>
      </c>
      <c r="P348" t="e">
        <f t="shared" ca="1" si="154"/>
        <v>#REF!</v>
      </c>
    </row>
    <row r="349" spans="2:16" x14ac:dyDescent="0.25">
      <c r="B349" s="51" t="e">
        <f t="shared" ca="1" si="138"/>
        <v>#REF!</v>
      </c>
      <c r="C349" s="703" t="e">
        <f t="shared" ca="1" si="139"/>
        <v>#REF!</v>
      </c>
      <c r="I349" t="s">
        <v>168</v>
      </c>
      <c r="J349" t="s">
        <v>164</v>
      </c>
      <c r="L349" t="str">
        <f t="shared" si="153"/>
        <v>DistriGastoVisi-Vía</v>
      </c>
      <c r="N349">
        <f t="shared" si="155"/>
        <v>7</v>
      </c>
      <c r="O349">
        <f t="shared" si="148"/>
        <v>29</v>
      </c>
      <c r="P349" t="e">
        <f t="shared" ca="1" si="154"/>
        <v>#REF!</v>
      </c>
    </row>
    <row r="350" spans="2:16" x14ac:dyDescent="0.25">
      <c r="B350" s="51" t="e">
        <f t="shared" ca="1" si="138"/>
        <v>#REF!</v>
      </c>
      <c r="C350" s="703" t="e">
        <f t="shared" ca="1" si="139"/>
        <v>#REF!</v>
      </c>
      <c r="I350" t="s">
        <v>168</v>
      </c>
      <c r="J350" t="s">
        <v>38</v>
      </c>
      <c r="L350" t="str">
        <f t="shared" si="153"/>
        <v>DistriGastoVisi-Resi</v>
      </c>
      <c r="M350">
        <v>1</v>
      </c>
      <c r="N350">
        <v>15</v>
      </c>
      <c r="O350">
        <f t="shared" ref="O350:O373" si="156">IF(M350=1,1,O349+N350)</f>
        <v>1</v>
      </c>
      <c r="P350" t="e">
        <f t="shared" ca="1" si="154"/>
        <v>#REF!</v>
      </c>
    </row>
    <row r="351" spans="2:16" x14ac:dyDescent="0.25">
      <c r="B351" s="51" t="e">
        <f t="shared" ca="1" si="138"/>
        <v>#REF!</v>
      </c>
      <c r="C351" s="703" t="e">
        <f t="shared" ca="1" si="139"/>
        <v>#REF!</v>
      </c>
      <c r="I351" t="s">
        <v>168</v>
      </c>
      <c r="J351" t="s">
        <v>38</v>
      </c>
      <c r="L351" t="str">
        <f t="shared" si="153"/>
        <v>DistriGastoVisi-Resi</v>
      </c>
      <c r="N351">
        <f t="shared" ref="N351:N354" si="157">N350</f>
        <v>15</v>
      </c>
      <c r="O351">
        <f t="shared" si="156"/>
        <v>16</v>
      </c>
      <c r="P351" t="e">
        <f t="shared" ca="1" si="154"/>
        <v>#REF!</v>
      </c>
    </row>
    <row r="352" spans="2:16" x14ac:dyDescent="0.25">
      <c r="B352" s="51" t="e">
        <f t="shared" ca="1" si="138"/>
        <v>#REF!</v>
      </c>
      <c r="C352" s="703" t="e">
        <f t="shared" ca="1" si="139"/>
        <v>#REF!</v>
      </c>
      <c r="I352" t="s">
        <v>168</v>
      </c>
      <c r="J352" t="s">
        <v>38</v>
      </c>
      <c r="L352" t="str">
        <f t="shared" si="153"/>
        <v>DistriGastoVisi-Resi</v>
      </c>
      <c r="N352">
        <f t="shared" si="157"/>
        <v>15</v>
      </c>
      <c r="O352">
        <f t="shared" si="156"/>
        <v>31</v>
      </c>
      <c r="P352" t="e">
        <f t="shared" ca="1" si="154"/>
        <v>#REF!</v>
      </c>
    </row>
    <row r="353" spans="2:16" x14ac:dyDescent="0.25">
      <c r="B353" s="51" t="e">
        <f t="shared" ca="1" si="138"/>
        <v>#REF!</v>
      </c>
      <c r="C353" s="703" t="e">
        <f t="shared" ca="1" si="139"/>
        <v>#REF!</v>
      </c>
      <c r="I353" t="s">
        <v>168</v>
      </c>
      <c r="J353" t="s">
        <v>38</v>
      </c>
      <c r="L353" t="str">
        <f t="shared" si="153"/>
        <v>DistriGastoVisi-Resi</v>
      </c>
      <c r="N353">
        <f t="shared" si="157"/>
        <v>15</v>
      </c>
      <c r="O353">
        <f t="shared" si="156"/>
        <v>46</v>
      </c>
      <c r="P353" t="e">
        <f t="shared" ca="1" si="154"/>
        <v>#REF!</v>
      </c>
    </row>
    <row r="354" spans="2:16" x14ac:dyDescent="0.25">
      <c r="B354" s="51" t="e">
        <f t="shared" ca="1" si="138"/>
        <v>#REF!</v>
      </c>
      <c r="C354" s="703" t="e">
        <f t="shared" ca="1" si="139"/>
        <v>#REF!</v>
      </c>
      <c r="I354" t="s">
        <v>168</v>
      </c>
      <c r="J354" t="s">
        <v>38</v>
      </c>
      <c r="L354" t="str">
        <f t="shared" si="153"/>
        <v>DistriGastoVisi-Resi</v>
      </c>
      <c r="N354">
        <f t="shared" si="157"/>
        <v>15</v>
      </c>
      <c r="O354">
        <f t="shared" si="156"/>
        <v>61</v>
      </c>
      <c r="P354" t="e">
        <f t="shared" ca="1" si="154"/>
        <v>#REF!</v>
      </c>
    </row>
    <row r="355" spans="2:16" x14ac:dyDescent="0.25">
      <c r="B355" s="51" t="e">
        <f t="shared" ca="1" si="138"/>
        <v>#REF!</v>
      </c>
      <c r="C355" s="703" t="e">
        <f t="shared" ca="1" si="139"/>
        <v>#REF!</v>
      </c>
      <c r="I355" t="s">
        <v>168</v>
      </c>
      <c r="J355" t="s">
        <v>23</v>
      </c>
      <c r="L355" t="str">
        <f t="shared" ref="L355:L364" si="158">IF(LEN(K355)=0,CONCATENATE(I355,"-",J355),CONCATENATE(I355,"-",J355,"-",K355))</f>
        <v>DistriGastoVisi-Motivo</v>
      </c>
      <c r="M355">
        <v>1</v>
      </c>
      <c r="N355">
        <v>9</v>
      </c>
      <c r="O355">
        <f t="shared" si="156"/>
        <v>1</v>
      </c>
      <c r="P355" t="e">
        <f t="shared" ref="P355:P364" ca="1" si="159">INDIRECT("'" &amp; L355 &amp; "'!A" &amp;  O355)</f>
        <v>#REF!</v>
      </c>
    </row>
    <row r="356" spans="2:16" x14ac:dyDescent="0.25">
      <c r="B356" s="51" t="e">
        <f t="shared" ca="1" si="138"/>
        <v>#REF!</v>
      </c>
      <c r="C356" s="703" t="e">
        <f t="shared" ca="1" si="139"/>
        <v>#REF!</v>
      </c>
      <c r="I356" t="s">
        <v>168</v>
      </c>
      <c r="J356" t="s">
        <v>23</v>
      </c>
      <c r="L356" t="str">
        <f t="shared" si="158"/>
        <v>DistriGastoVisi-Motivo</v>
      </c>
      <c r="N356">
        <f t="shared" ref="N356:N359" si="160">N355</f>
        <v>9</v>
      </c>
      <c r="O356">
        <f t="shared" si="156"/>
        <v>10</v>
      </c>
      <c r="P356" t="e">
        <f t="shared" ca="1" si="159"/>
        <v>#REF!</v>
      </c>
    </row>
    <row r="357" spans="2:16" x14ac:dyDescent="0.25">
      <c r="B357" s="51" t="e">
        <f t="shared" ca="1" si="138"/>
        <v>#REF!</v>
      </c>
      <c r="C357" s="703" t="e">
        <f t="shared" ca="1" si="139"/>
        <v>#REF!</v>
      </c>
      <c r="I357" t="s">
        <v>168</v>
      </c>
      <c r="J357" t="s">
        <v>23</v>
      </c>
      <c r="L357" t="str">
        <f t="shared" si="158"/>
        <v>DistriGastoVisi-Motivo</v>
      </c>
      <c r="N357">
        <f t="shared" si="160"/>
        <v>9</v>
      </c>
      <c r="O357">
        <f t="shared" si="156"/>
        <v>19</v>
      </c>
      <c r="P357" t="e">
        <f t="shared" ca="1" si="159"/>
        <v>#REF!</v>
      </c>
    </row>
    <row r="358" spans="2:16" x14ac:dyDescent="0.25">
      <c r="B358" s="51" t="e">
        <f t="shared" ca="1" si="138"/>
        <v>#REF!</v>
      </c>
      <c r="C358" s="703" t="e">
        <f t="shared" ca="1" si="139"/>
        <v>#REF!</v>
      </c>
      <c r="I358" t="s">
        <v>168</v>
      </c>
      <c r="J358" t="s">
        <v>23</v>
      </c>
      <c r="L358" t="str">
        <f t="shared" si="158"/>
        <v>DistriGastoVisi-Motivo</v>
      </c>
      <c r="N358">
        <f t="shared" si="160"/>
        <v>9</v>
      </c>
      <c r="O358">
        <f t="shared" si="156"/>
        <v>28</v>
      </c>
      <c r="P358" t="e">
        <f t="shared" ca="1" si="159"/>
        <v>#REF!</v>
      </c>
    </row>
    <row r="359" spans="2:16" x14ac:dyDescent="0.25">
      <c r="B359" s="51" t="e">
        <f t="shared" ca="1" si="138"/>
        <v>#REF!</v>
      </c>
      <c r="C359" s="703" t="e">
        <f t="shared" ca="1" si="139"/>
        <v>#REF!</v>
      </c>
      <c r="I359" t="s">
        <v>168</v>
      </c>
      <c r="J359" t="s">
        <v>23</v>
      </c>
      <c r="L359" t="str">
        <f t="shared" si="158"/>
        <v>DistriGastoVisi-Motivo</v>
      </c>
      <c r="N359">
        <f t="shared" si="160"/>
        <v>9</v>
      </c>
      <c r="O359">
        <f t="shared" si="156"/>
        <v>37</v>
      </c>
      <c r="P359" t="e">
        <f t="shared" ca="1" si="159"/>
        <v>#REF!</v>
      </c>
    </row>
    <row r="360" spans="2:16" x14ac:dyDescent="0.25">
      <c r="B360" s="51" t="e">
        <f t="shared" ca="1" si="138"/>
        <v>#REF!</v>
      </c>
      <c r="C360" s="703" t="e">
        <f t="shared" ca="1" si="139"/>
        <v>#REF!</v>
      </c>
      <c r="I360" t="s">
        <v>168</v>
      </c>
      <c r="J360" t="s">
        <v>162</v>
      </c>
      <c r="L360" t="str">
        <f t="shared" si="158"/>
        <v>DistriGastoVisi-Prov</v>
      </c>
      <c r="M360">
        <v>1</v>
      </c>
      <c r="N360">
        <v>8</v>
      </c>
      <c r="O360">
        <f t="shared" si="156"/>
        <v>1</v>
      </c>
      <c r="P360" t="e">
        <f t="shared" ca="1" si="159"/>
        <v>#REF!</v>
      </c>
    </row>
    <row r="361" spans="2:16" x14ac:dyDescent="0.25">
      <c r="B361" s="51" t="e">
        <f t="shared" ca="1" si="138"/>
        <v>#REF!</v>
      </c>
      <c r="C361" s="703" t="e">
        <f t="shared" ca="1" si="139"/>
        <v>#REF!</v>
      </c>
      <c r="I361" t="s">
        <v>168</v>
      </c>
      <c r="J361" t="s">
        <v>162</v>
      </c>
      <c r="L361" t="str">
        <f t="shared" si="158"/>
        <v>DistriGastoVisi-Prov</v>
      </c>
      <c r="N361">
        <f t="shared" ref="N361:N364" si="161">N360</f>
        <v>8</v>
      </c>
      <c r="O361">
        <f t="shared" si="156"/>
        <v>9</v>
      </c>
      <c r="P361" t="e">
        <f t="shared" ca="1" si="159"/>
        <v>#REF!</v>
      </c>
    </row>
    <row r="362" spans="2:16" x14ac:dyDescent="0.25">
      <c r="B362" s="51" t="e">
        <f t="shared" ca="1" si="138"/>
        <v>#REF!</v>
      </c>
      <c r="C362" s="703" t="e">
        <f t="shared" ca="1" si="139"/>
        <v>#REF!</v>
      </c>
      <c r="I362" t="s">
        <v>168</v>
      </c>
      <c r="J362" t="s">
        <v>162</v>
      </c>
      <c r="L362" t="str">
        <f t="shared" si="158"/>
        <v>DistriGastoVisi-Prov</v>
      </c>
      <c r="N362">
        <f t="shared" si="161"/>
        <v>8</v>
      </c>
      <c r="O362">
        <f t="shared" si="156"/>
        <v>17</v>
      </c>
      <c r="P362" t="e">
        <f t="shared" ca="1" si="159"/>
        <v>#REF!</v>
      </c>
    </row>
    <row r="363" spans="2:16" x14ac:dyDescent="0.25">
      <c r="B363" s="51" t="e">
        <f t="shared" ca="1" si="138"/>
        <v>#REF!</v>
      </c>
      <c r="C363" s="703" t="e">
        <f t="shared" ca="1" si="139"/>
        <v>#REF!</v>
      </c>
      <c r="I363" t="s">
        <v>168</v>
      </c>
      <c r="J363" t="s">
        <v>162</v>
      </c>
      <c r="L363" t="str">
        <f t="shared" si="158"/>
        <v>DistriGastoVisi-Prov</v>
      </c>
      <c r="N363">
        <f t="shared" si="161"/>
        <v>8</v>
      </c>
      <c r="O363">
        <f t="shared" si="156"/>
        <v>25</v>
      </c>
      <c r="P363" t="e">
        <f t="shared" ca="1" si="159"/>
        <v>#REF!</v>
      </c>
    </row>
    <row r="364" spans="2:16" x14ac:dyDescent="0.25">
      <c r="B364" s="51" t="e">
        <f t="shared" ca="1" si="138"/>
        <v>#REF!</v>
      </c>
      <c r="C364" s="703" t="e">
        <f t="shared" ca="1" si="139"/>
        <v>#REF!</v>
      </c>
      <c r="I364" t="s">
        <v>168</v>
      </c>
      <c r="J364" t="s">
        <v>162</v>
      </c>
      <c r="L364" t="str">
        <f t="shared" si="158"/>
        <v>DistriGastoVisi-Prov</v>
      </c>
      <c r="N364">
        <f t="shared" si="161"/>
        <v>8</v>
      </c>
      <c r="O364">
        <f t="shared" si="156"/>
        <v>33</v>
      </c>
      <c r="P364" t="e">
        <f t="shared" ca="1" si="159"/>
        <v>#REF!</v>
      </c>
    </row>
    <row r="365" spans="2:16" x14ac:dyDescent="0.25">
      <c r="B365" s="51" t="e">
        <f t="shared" ca="1" si="138"/>
        <v>#REF!</v>
      </c>
      <c r="C365" s="703" t="e">
        <f t="shared" ca="1" si="139"/>
        <v>#REF!</v>
      </c>
      <c r="I365" t="s">
        <v>168</v>
      </c>
      <c r="J365" t="s">
        <v>163</v>
      </c>
      <c r="L365" t="str">
        <f t="shared" ref="L365:L373" si="162">IF(LEN(K365)=0,CONCATENATE(I365,"-",J365),CONCATENATE(I365,"-",J365,"-",K365))</f>
        <v>DistriGastoVisi-Destino</v>
      </c>
      <c r="M365">
        <v>1</v>
      </c>
      <c r="N365">
        <v>11</v>
      </c>
      <c r="O365">
        <f t="shared" si="156"/>
        <v>1</v>
      </c>
      <c r="P365" t="e">
        <f t="shared" ref="P365:P373" ca="1" si="163">INDIRECT("'" &amp; L365 &amp; "'!A" &amp;  O365)</f>
        <v>#REF!</v>
      </c>
    </row>
    <row r="366" spans="2:16" x14ac:dyDescent="0.25">
      <c r="B366" s="51" t="e">
        <f t="shared" ca="1" si="138"/>
        <v>#REF!</v>
      </c>
      <c r="C366" s="703" t="e">
        <f t="shared" ca="1" si="139"/>
        <v>#REF!</v>
      </c>
      <c r="I366" t="s">
        <v>168</v>
      </c>
      <c r="J366" t="s">
        <v>163</v>
      </c>
      <c r="L366" t="str">
        <f t="shared" si="162"/>
        <v>DistriGastoVisi-Destino</v>
      </c>
      <c r="N366">
        <f t="shared" ref="N366:N369" si="164">N365</f>
        <v>11</v>
      </c>
      <c r="O366">
        <f t="shared" si="156"/>
        <v>12</v>
      </c>
      <c r="P366" t="e">
        <f t="shared" ca="1" si="163"/>
        <v>#REF!</v>
      </c>
    </row>
    <row r="367" spans="2:16" x14ac:dyDescent="0.25">
      <c r="B367" s="51" t="e">
        <f t="shared" ca="1" si="138"/>
        <v>#REF!</v>
      </c>
      <c r="C367" s="703" t="e">
        <f t="shared" ca="1" si="139"/>
        <v>#REF!</v>
      </c>
      <c r="I367" t="s">
        <v>168</v>
      </c>
      <c r="J367" t="s">
        <v>163</v>
      </c>
      <c r="L367" t="str">
        <f t="shared" si="162"/>
        <v>DistriGastoVisi-Destino</v>
      </c>
      <c r="N367">
        <f t="shared" si="164"/>
        <v>11</v>
      </c>
      <c r="O367">
        <f t="shared" si="156"/>
        <v>23</v>
      </c>
      <c r="P367" t="e">
        <f t="shared" ca="1" si="163"/>
        <v>#REF!</v>
      </c>
    </row>
    <row r="368" spans="2:16" x14ac:dyDescent="0.25">
      <c r="B368" s="51" t="e">
        <f t="shared" ca="1" si="138"/>
        <v>#REF!</v>
      </c>
      <c r="C368" s="703" t="e">
        <f t="shared" ca="1" si="139"/>
        <v>#REF!</v>
      </c>
      <c r="I368" t="s">
        <v>168</v>
      </c>
      <c r="J368" t="s">
        <v>163</v>
      </c>
      <c r="L368" t="str">
        <f t="shared" si="162"/>
        <v>DistriGastoVisi-Destino</v>
      </c>
      <c r="N368">
        <f t="shared" si="164"/>
        <v>11</v>
      </c>
      <c r="O368">
        <f t="shared" si="156"/>
        <v>34</v>
      </c>
      <c r="P368" t="e">
        <f t="shared" ca="1" si="163"/>
        <v>#REF!</v>
      </c>
    </row>
    <row r="369" spans="2:16" x14ac:dyDescent="0.25">
      <c r="B369" s="51" t="e">
        <f t="shared" ca="1" si="138"/>
        <v>#REF!</v>
      </c>
      <c r="C369" s="703" t="e">
        <f t="shared" ca="1" si="139"/>
        <v>#REF!</v>
      </c>
      <c r="I369" t="s">
        <v>168</v>
      </c>
      <c r="J369" t="s">
        <v>163</v>
      </c>
      <c r="L369" t="str">
        <f t="shared" si="162"/>
        <v>DistriGastoVisi-Destino</v>
      </c>
      <c r="N369">
        <f t="shared" si="164"/>
        <v>11</v>
      </c>
      <c r="O369">
        <f t="shared" si="156"/>
        <v>45</v>
      </c>
      <c r="P369" t="e">
        <f t="shared" ca="1" si="163"/>
        <v>#REF!</v>
      </c>
    </row>
    <row r="370" spans="2:16" ht="34.200000000000003" x14ac:dyDescent="0.25">
      <c r="B370" s="51" t="str">
        <f t="shared" ca="1" si="138"/>
        <v>T101GT</v>
      </c>
      <c r="C370" s="703" t="str">
        <f t="shared" ca="1" si="139"/>
        <v>Gasto total de visitantes procedentes del extranjero con destino en la C.A. de Euskadi, por mes según año. Evolución anual 2013 - 2017. (V. Absolutos y % Variación)</v>
      </c>
      <c r="I370" t="s">
        <v>171</v>
      </c>
      <c r="J370" t="s">
        <v>36</v>
      </c>
      <c r="L370" t="str">
        <f t="shared" si="162"/>
        <v>GastoVisi-Mes</v>
      </c>
      <c r="M370">
        <v>1</v>
      </c>
      <c r="N370">
        <v>17</v>
      </c>
      <c r="O370">
        <f t="shared" si="156"/>
        <v>1</v>
      </c>
      <c r="P370" t="str">
        <f t="shared" ca="1" si="163"/>
        <v>T101GT.- Gasto total de visitantes procedentes del extranjero con destino en la C.A. de Euskadi, por mes según año. Evolución anual 2013 - 2017. (V. Absolutos y % Variación)</v>
      </c>
    </row>
    <row r="371" spans="2:16" ht="22.8" x14ac:dyDescent="0.25">
      <c r="B371" s="51" t="str">
        <f t="shared" ca="1" si="138"/>
        <v>T101V</v>
      </c>
      <c r="C371" s="703" t="str">
        <f t="shared" ca="1" si="139"/>
        <v>Gasto total de visitantes procedentes del extranjero con destino en la C.A. de Euskadi, por mes según año. Evolución anual 2013 - 2017. (% Vertical)</v>
      </c>
      <c r="I371" t="s">
        <v>171</v>
      </c>
      <c r="J371" t="s">
        <v>36</v>
      </c>
      <c r="L371" t="str">
        <f t="shared" si="162"/>
        <v>GastoVisi-Mes</v>
      </c>
      <c r="N371">
        <f t="shared" ref="N371:N373" si="165">N370</f>
        <v>17</v>
      </c>
      <c r="O371">
        <f t="shared" si="156"/>
        <v>18</v>
      </c>
      <c r="P371" t="str">
        <f t="shared" ca="1" si="163"/>
        <v>T101V.- Gasto total de visitantes procedentes del extranjero con destino en la C.A. de Euskadi, por mes según año. Evolución anual 2013 - 2017. (% Vertical)</v>
      </c>
    </row>
    <row r="372" spans="2:16" ht="34.200000000000003" x14ac:dyDescent="0.25">
      <c r="B372" s="51" t="str">
        <f t="shared" ca="1" si="138"/>
        <v>T101GMD</v>
      </c>
      <c r="C372" s="703" t="str">
        <f t="shared" ca="1" si="139"/>
        <v>Gasto medio diario de visitantes procedentes del extranjero con destino en la C.A. de Euskadi, por mes según año. Evolución anual 2013 - 2017. (V. Absolutos y % Variación)</v>
      </c>
      <c r="I372" t="s">
        <v>171</v>
      </c>
      <c r="J372" t="s">
        <v>36</v>
      </c>
      <c r="L372" t="str">
        <f t="shared" si="162"/>
        <v>GastoVisi-Mes</v>
      </c>
      <c r="N372">
        <f t="shared" si="165"/>
        <v>17</v>
      </c>
      <c r="O372">
        <f t="shared" si="156"/>
        <v>35</v>
      </c>
      <c r="P372" t="str">
        <f t="shared" ca="1" si="163"/>
        <v>T101GMD.- Gasto medio diario de visitantes procedentes del extranjero con destino en la C.A. de Euskadi, por mes según año. Evolución anual 2013 - 2017. (V. Absolutos y % Variación)</v>
      </c>
    </row>
    <row r="373" spans="2:16" ht="34.200000000000003" x14ac:dyDescent="0.25">
      <c r="B373" s="51" t="str">
        <f t="shared" ca="1" si="138"/>
        <v>T101GMP</v>
      </c>
      <c r="C373" s="703" t="str">
        <f t="shared" ca="1" si="139"/>
        <v>Gasto medio por persona de visitantes procedentes del extranjero con destino en la C.A. de Euskadi, por mes según año. Evolución anual 2013 - 2017. (V. Absolutos y % Variación)</v>
      </c>
      <c r="I373" t="s">
        <v>171</v>
      </c>
      <c r="J373" t="s">
        <v>36</v>
      </c>
      <c r="L373" t="str">
        <f t="shared" si="162"/>
        <v>GastoVisi-Mes</v>
      </c>
      <c r="N373">
        <f t="shared" si="165"/>
        <v>17</v>
      </c>
      <c r="O373">
        <f t="shared" si="156"/>
        <v>52</v>
      </c>
      <c r="P373" t="str">
        <f t="shared" ca="1" si="163"/>
        <v>T101GMP.- Gasto medio por persona de visitantes procedentes del extranjero con destino en la C.A. de Euskadi, por mes según año. Evolución anual 2013 - 2017. (V. Absolutos y % Variación)</v>
      </c>
    </row>
    <row r="374" spans="2:16" ht="34.200000000000003" x14ac:dyDescent="0.25">
      <c r="B374" s="51" t="str">
        <f t="shared" ca="1" si="138"/>
        <v>T102GT</v>
      </c>
      <c r="C374" s="703" t="str">
        <f t="shared" ca="1" si="139"/>
        <v>Gasto total de visitantes procedentes del extranjero con destino en la C.A. de Euskadi, por tipo de viajero según año. Evolución anual 2013 - 2017. (V. Absolutos y % Variación)</v>
      </c>
      <c r="I374" t="s">
        <v>171</v>
      </c>
      <c r="J374" t="s">
        <v>161</v>
      </c>
      <c r="L374" t="str">
        <f t="shared" ref="L374:L389" si="166">IF(LEN(K374)=0,CONCATENATE(I374,"-",J374),CONCATENATE(I374,"-",J374,"-",K374))</f>
        <v>GastoVisi-TipoViaj y Vía</v>
      </c>
      <c r="M374">
        <v>1</v>
      </c>
      <c r="N374">
        <v>8</v>
      </c>
      <c r="O374">
        <f t="shared" ref="O374:O397" si="167">IF(M374=1,1,O373+N374)</f>
        <v>1</v>
      </c>
      <c r="P374" t="str">
        <f t="shared" ref="P374:P389" ca="1" si="168">INDIRECT("'" &amp; L374 &amp; "'!A" &amp;  O374)</f>
        <v>T102GT.- Gasto total de visitantes procedentes del extranjero con destino en la C.A. de Euskadi, por tipo de viajero según año. Evolución anual 2013 - 2017. (V. Absolutos y % Variación)</v>
      </c>
    </row>
    <row r="375" spans="2:16" x14ac:dyDescent="0.25">
      <c r="B375" s="51" t="e">
        <f t="shared" ca="1" si="138"/>
        <v>#VALUE!</v>
      </c>
      <c r="C375" s="703" t="e">
        <f t="shared" ca="1" si="139"/>
        <v>#VALUE!</v>
      </c>
      <c r="I375" t="s">
        <v>171</v>
      </c>
      <c r="J375" t="s">
        <v>161</v>
      </c>
      <c r="L375" t="str">
        <f t="shared" si="166"/>
        <v>GastoVisi-TipoViaj y Vía</v>
      </c>
      <c r="N375">
        <f t="shared" ref="N375:N377" si="169">N374</f>
        <v>8</v>
      </c>
      <c r="O375">
        <f t="shared" si="167"/>
        <v>9</v>
      </c>
      <c r="P375">
        <f t="shared" ca="1" si="168"/>
        <v>0</v>
      </c>
    </row>
    <row r="376" spans="2:16" x14ac:dyDescent="0.25">
      <c r="B376" s="51" t="e">
        <f t="shared" ca="1" si="138"/>
        <v>#VALUE!</v>
      </c>
      <c r="C376" s="703" t="e">
        <f t="shared" ca="1" si="139"/>
        <v>#VALUE!</v>
      </c>
      <c r="I376" t="s">
        <v>171</v>
      </c>
      <c r="J376" t="s">
        <v>161</v>
      </c>
      <c r="L376" t="str">
        <f t="shared" si="166"/>
        <v>GastoVisi-TipoViaj y Vía</v>
      </c>
      <c r="N376">
        <f t="shared" si="169"/>
        <v>8</v>
      </c>
      <c r="O376">
        <f t="shared" si="167"/>
        <v>17</v>
      </c>
      <c r="P376" t="str">
        <f t="shared" ca="1" si="168"/>
        <v>TOTAL</v>
      </c>
    </row>
    <row r="377" spans="2:16" x14ac:dyDescent="0.25">
      <c r="B377" s="51" t="e">
        <f t="shared" ca="1" si="138"/>
        <v>#VALUE!</v>
      </c>
      <c r="C377" s="703" t="e">
        <f t="shared" ca="1" si="139"/>
        <v>#VALUE!</v>
      </c>
      <c r="I377" t="s">
        <v>171</v>
      </c>
      <c r="J377" t="s">
        <v>161</v>
      </c>
      <c r="L377" t="str">
        <f t="shared" si="166"/>
        <v>GastoVisi-TipoViaj y Vía</v>
      </c>
      <c r="N377">
        <f t="shared" si="169"/>
        <v>8</v>
      </c>
      <c r="O377">
        <f t="shared" si="167"/>
        <v>25</v>
      </c>
      <c r="P377" t="str">
        <f t="shared" ca="1" si="168"/>
        <v>Turistas</v>
      </c>
    </row>
    <row r="378" spans="2:16" x14ac:dyDescent="0.25">
      <c r="B378" s="51" t="e">
        <f t="shared" ca="1" si="138"/>
        <v>#VALUE!</v>
      </c>
      <c r="C378" s="703" t="e">
        <f t="shared" ca="1" si="139"/>
        <v>#VALUE!</v>
      </c>
      <c r="I378" t="s">
        <v>171</v>
      </c>
      <c r="J378" t="s">
        <v>161</v>
      </c>
      <c r="L378" t="str">
        <f t="shared" ref="L378:L381" si="170">IF(LEN(K378)=0,CONCATENATE(I378,"-",J378),CONCATENATE(I378,"-",J378,"-",K378))</f>
        <v>GastoVisi-TipoViaj y Vía</v>
      </c>
      <c r="N378">
        <f>N377+2</f>
        <v>10</v>
      </c>
      <c r="O378">
        <f t="shared" si="167"/>
        <v>35</v>
      </c>
      <c r="P378">
        <f t="shared" ref="P378:P381" ca="1" si="171">INDIRECT("'" &amp; L378 &amp; "'!A" &amp;  O378)</f>
        <v>0</v>
      </c>
    </row>
    <row r="379" spans="2:16" x14ac:dyDescent="0.25">
      <c r="B379" s="51" t="e">
        <f t="shared" ca="1" si="138"/>
        <v>#VALUE!</v>
      </c>
      <c r="C379" s="703" t="e">
        <f t="shared" ca="1" si="139"/>
        <v>#VALUE!</v>
      </c>
      <c r="I379" t="s">
        <v>171</v>
      </c>
      <c r="J379" t="s">
        <v>161</v>
      </c>
      <c r="L379" t="str">
        <f t="shared" si="170"/>
        <v>GastoVisi-TipoViaj y Vía</v>
      </c>
      <c r="N379">
        <f>N378-1</f>
        <v>9</v>
      </c>
      <c r="O379">
        <f t="shared" si="167"/>
        <v>44</v>
      </c>
      <c r="P379">
        <f t="shared" ca="1" si="171"/>
        <v>0</v>
      </c>
    </row>
    <row r="380" spans="2:16" x14ac:dyDescent="0.25">
      <c r="B380" s="51" t="e">
        <f t="shared" ca="1" si="138"/>
        <v>#VALUE!</v>
      </c>
      <c r="C380" s="703" t="e">
        <f t="shared" ca="1" si="139"/>
        <v>#VALUE!</v>
      </c>
      <c r="I380" t="s">
        <v>171</v>
      </c>
      <c r="J380" t="s">
        <v>161</v>
      </c>
      <c r="L380" t="str">
        <f t="shared" si="170"/>
        <v>GastoVisi-TipoViaj y Vía</v>
      </c>
      <c r="N380">
        <f t="shared" ref="N380:N381" si="172">N379</f>
        <v>9</v>
      </c>
      <c r="O380">
        <f t="shared" si="167"/>
        <v>53</v>
      </c>
      <c r="P380">
        <f t="shared" ca="1" si="171"/>
        <v>0</v>
      </c>
    </row>
    <row r="381" spans="2:16" x14ac:dyDescent="0.25">
      <c r="B381" s="51" t="e">
        <f t="shared" ca="1" si="138"/>
        <v>#VALUE!</v>
      </c>
      <c r="C381" s="703" t="e">
        <f t="shared" ca="1" si="139"/>
        <v>#VALUE!</v>
      </c>
      <c r="I381" t="s">
        <v>171</v>
      </c>
      <c r="J381" t="s">
        <v>161</v>
      </c>
      <c r="L381" t="str">
        <f t="shared" si="170"/>
        <v>GastoVisi-TipoViaj y Vía</v>
      </c>
      <c r="N381">
        <f t="shared" si="172"/>
        <v>9</v>
      </c>
      <c r="O381">
        <f t="shared" si="167"/>
        <v>62</v>
      </c>
      <c r="P381">
        <f t="shared" ca="1" si="171"/>
        <v>0</v>
      </c>
    </row>
    <row r="382" spans="2:16" ht="34.200000000000003" x14ac:dyDescent="0.25">
      <c r="B382" s="51" t="str">
        <f t="shared" ca="1" si="138"/>
        <v>T104GT</v>
      </c>
      <c r="C382" s="703" t="str">
        <f t="shared" ca="1" si="139"/>
        <v>Gasto total de visitantes procedentes del extranjero con destino en la C.A. de Euskadi, por país de residencia según año. Evolución anual 2013 - 2017. (V. Absolutos y % Variación)</v>
      </c>
      <c r="I382" t="s">
        <v>171</v>
      </c>
      <c r="J382" t="s">
        <v>38</v>
      </c>
      <c r="L382" t="str">
        <f t="shared" si="166"/>
        <v>GastoVisi-Resi</v>
      </c>
      <c r="M382">
        <v>1</v>
      </c>
      <c r="N382">
        <v>17</v>
      </c>
      <c r="O382">
        <f t="shared" si="167"/>
        <v>1</v>
      </c>
      <c r="P382" t="str">
        <f t="shared" ca="1" si="168"/>
        <v>T104GT.- Gasto total de visitantes procedentes del extranjero con destino en la C.A. de Euskadi, por país de residencia según año. Evolución anual 2013 - 2017. (V. Absolutos y % Variación)</v>
      </c>
    </row>
    <row r="383" spans="2:16" ht="34.200000000000003" x14ac:dyDescent="0.25">
      <c r="B383" s="51" t="str">
        <f t="shared" ca="1" si="138"/>
        <v>T104V</v>
      </c>
      <c r="C383" s="703" t="str">
        <f t="shared" ca="1" si="139"/>
        <v>asto total de visitantes procedentes del extranjero con destino en la C.A. de Euskadi, por país de residencia según año. Evolución anual 2013 - 2017. (% Vertical)</v>
      </c>
      <c r="I383" t="s">
        <v>171</v>
      </c>
      <c r="J383" t="s">
        <v>38</v>
      </c>
      <c r="L383" t="str">
        <f t="shared" si="166"/>
        <v>GastoVisi-Resi</v>
      </c>
      <c r="N383">
        <f t="shared" ref="N383:N385" si="173">N382</f>
        <v>17</v>
      </c>
      <c r="O383">
        <f t="shared" si="167"/>
        <v>18</v>
      </c>
      <c r="P383" t="str">
        <f t="shared" ca="1" si="168"/>
        <v>T104V.-Gasto total de visitantes procedentes del extranjero con destino en la C.A. de Euskadi, por país de residencia según año. Evolución anual 2013 - 2017. (% Vertical)</v>
      </c>
    </row>
    <row r="384" spans="2:16" ht="34.200000000000003" x14ac:dyDescent="0.25">
      <c r="B384" s="51" t="str">
        <f t="shared" ca="1" si="138"/>
        <v>T104GMD</v>
      </c>
      <c r="C384" s="703" t="str">
        <f t="shared" ca="1" si="139"/>
        <v>Gasto medio diario de visitantes procedentes del extranjero con destino en la C.A. de Euskadi, por país de residencia según año. Evolución anual 2013 - 2017. (V. Absolutos y % Variación)</v>
      </c>
      <c r="I384" t="s">
        <v>171</v>
      </c>
      <c r="J384" t="s">
        <v>38</v>
      </c>
      <c r="L384" t="str">
        <f t="shared" si="166"/>
        <v>GastoVisi-Resi</v>
      </c>
      <c r="N384">
        <f t="shared" si="173"/>
        <v>17</v>
      </c>
      <c r="O384">
        <f t="shared" si="167"/>
        <v>35</v>
      </c>
      <c r="P384" t="str">
        <f t="shared" ca="1" si="168"/>
        <v>T104GMD.- Gasto medio diario de visitantes procedentes del extranjero con destino en la C.A. de Euskadi, por país de residencia según año. Evolución anual 2013 - 2017. (V. Absolutos y % Variación)</v>
      </c>
    </row>
    <row r="385" spans="2:16" ht="34.200000000000003" x14ac:dyDescent="0.25">
      <c r="B385" s="51" t="str">
        <f t="shared" ca="1" si="138"/>
        <v>T104GMP</v>
      </c>
      <c r="C385" s="703" t="str">
        <f t="shared" ca="1" si="139"/>
        <v>Gasto medio por persona de visitantes procedentes del extranjero con destino en la C.A. de Euskadi, por país de residencia según año. Evolución anual 2013 - 2017. (V. Absolutos y % Variación)</v>
      </c>
      <c r="I385" t="s">
        <v>171</v>
      </c>
      <c r="J385" t="s">
        <v>38</v>
      </c>
      <c r="L385" t="str">
        <f t="shared" si="166"/>
        <v>GastoVisi-Resi</v>
      </c>
      <c r="N385">
        <f t="shared" si="173"/>
        <v>17</v>
      </c>
      <c r="O385">
        <f t="shared" si="167"/>
        <v>52</v>
      </c>
      <c r="P385" t="str">
        <f t="shared" ca="1" si="168"/>
        <v>T104GMP.- Gasto medio por persona de visitantes procedentes del extranjero con destino en la C.A. de Euskadi, por país de residencia según año. Evolución anual 2013 - 2017. (V. Absolutos y % Variación)</v>
      </c>
    </row>
    <row r="386" spans="2:16" x14ac:dyDescent="0.25">
      <c r="B386" s="51" t="e">
        <f t="shared" ca="1" si="138"/>
        <v>#REF!</v>
      </c>
      <c r="C386" s="703" t="e">
        <f t="shared" ca="1" si="139"/>
        <v>#REF!</v>
      </c>
      <c r="I386" t="s">
        <v>171</v>
      </c>
      <c r="J386" t="s">
        <v>23</v>
      </c>
      <c r="L386" t="str">
        <f t="shared" si="166"/>
        <v>GastoVisi-Motivo</v>
      </c>
      <c r="M386">
        <v>1</v>
      </c>
      <c r="N386">
        <v>12</v>
      </c>
      <c r="O386">
        <f t="shared" si="167"/>
        <v>1</v>
      </c>
      <c r="P386" t="e">
        <f t="shared" ca="1" si="168"/>
        <v>#REF!</v>
      </c>
    </row>
    <row r="387" spans="2:16" x14ac:dyDescent="0.25">
      <c r="B387" s="51" t="e">
        <f t="shared" ca="1" si="138"/>
        <v>#REF!</v>
      </c>
      <c r="C387" s="703" t="e">
        <f t="shared" ca="1" si="139"/>
        <v>#REF!</v>
      </c>
      <c r="I387" t="s">
        <v>171</v>
      </c>
      <c r="J387" t="s">
        <v>23</v>
      </c>
      <c r="L387" t="str">
        <f t="shared" si="166"/>
        <v>GastoVisi-Motivo</v>
      </c>
      <c r="N387">
        <f t="shared" ref="N387:N389" si="174">N386</f>
        <v>12</v>
      </c>
      <c r="O387">
        <f t="shared" si="167"/>
        <v>13</v>
      </c>
      <c r="P387" t="e">
        <f t="shared" ca="1" si="168"/>
        <v>#REF!</v>
      </c>
    </row>
    <row r="388" spans="2:16" x14ac:dyDescent="0.25">
      <c r="B388" s="51" t="e">
        <f t="shared" ca="1" si="138"/>
        <v>#REF!</v>
      </c>
      <c r="C388" s="703" t="e">
        <f t="shared" ca="1" si="139"/>
        <v>#REF!</v>
      </c>
      <c r="I388" t="s">
        <v>171</v>
      </c>
      <c r="J388" t="s">
        <v>23</v>
      </c>
      <c r="L388" t="str">
        <f t="shared" si="166"/>
        <v>GastoVisi-Motivo</v>
      </c>
      <c r="N388">
        <f t="shared" si="174"/>
        <v>12</v>
      </c>
      <c r="O388">
        <f t="shared" si="167"/>
        <v>25</v>
      </c>
      <c r="P388" t="e">
        <f t="shared" ca="1" si="168"/>
        <v>#REF!</v>
      </c>
    </row>
    <row r="389" spans="2:16" x14ac:dyDescent="0.25">
      <c r="B389" s="51" t="e">
        <f t="shared" ca="1" si="138"/>
        <v>#REF!</v>
      </c>
      <c r="C389" s="703" t="e">
        <f t="shared" ca="1" si="139"/>
        <v>#REF!</v>
      </c>
      <c r="I389" t="s">
        <v>171</v>
      </c>
      <c r="J389" t="s">
        <v>23</v>
      </c>
      <c r="L389" t="str">
        <f t="shared" si="166"/>
        <v>GastoVisi-Motivo</v>
      </c>
      <c r="N389">
        <f t="shared" si="174"/>
        <v>12</v>
      </c>
      <c r="O389">
        <f t="shared" si="167"/>
        <v>37</v>
      </c>
      <c r="P389" t="e">
        <f t="shared" ca="1" si="168"/>
        <v>#REF!</v>
      </c>
    </row>
    <row r="390" spans="2:16" x14ac:dyDescent="0.25">
      <c r="B390" s="51" t="e">
        <f t="shared" ca="1" si="138"/>
        <v>#REF!</v>
      </c>
      <c r="C390" s="703" t="e">
        <f t="shared" ca="1" si="139"/>
        <v>#REF!</v>
      </c>
      <c r="I390" t="s">
        <v>171</v>
      </c>
      <c r="J390" t="s">
        <v>162</v>
      </c>
      <c r="L390" t="str">
        <f t="shared" ref="L390:L405" si="175">IF(LEN(K390)=0,CONCATENATE(I390,"-",J390),CONCATENATE(I390,"-",J390,"-",K390))</f>
        <v>GastoVisi-Prov</v>
      </c>
      <c r="M390">
        <v>1</v>
      </c>
      <c r="N390">
        <v>9</v>
      </c>
      <c r="O390">
        <f t="shared" si="167"/>
        <v>1</v>
      </c>
      <c r="P390" t="e">
        <f t="shared" ref="P390:P405" ca="1" si="176">INDIRECT("'" &amp; L390 &amp; "'!A" &amp;  O390)</f>
        <v>#REF!</v>
      </c>
    </row>
    <row r="391" spans="2:16" x14ac:dyDescent="0.25">
      <c r="B391" s="51" t="e">
        <f t="shared" ca="1" si="138"/>
        <v>#REF!</v>
      </c>
      <c r="C391" s="703" t="e">
        <f t="shared" ca="1" si="139"/>
        <v>#REF!</v>
      </c>
      <c r="I391" t="s">
        <v>171</v>
      </c>
      <c r="J391" t="s">
        <v>162</v>
      </c>
      <c r="L391" t="str">
        <f t="shared" si="175"/>
        <v>GastoVisi-Prov</v>
      </c>
      <c r="N391">
        <f t="shared" ref="N391:N397" si="177">N390</f>
        <v>9</v>
      </c>
      <c r="O391">
        <f t="shared" si="167"/>
        <v>10</v>
      </c>
      <c r="P391" t="e">
        <f t="shared" ca="1" si="176"/>
        <v>#REF!</v>
      </c>
    </row>
    <row r="392" spans="2:16" x14ac:dyDescent="0.25">
      <c r="B392" s="51" t="e">
        <f t="shared" ca="1" si="138"/>
        <v>#REF!</v>
      </c>
      <c r="C392" s="703" t="e">
        <f t="shared" ca="1" si="139"/>
        <v>#REF!</v>
      </c>
      <c r="I392" t="s">
        <v>171</v>
      </c>
      <c r="J392" t="s">
        <v>162</v>
      </c>
      <c r="L392" t="str">
        <f t="shared" si="175"/>
        <v>GastoVisi-Prov</v>
      </c>
      <c r="N392">
        <f t="shared" si="177"/>
        <v>9</v>
      </c>
      <c r="O392">
        <f t="shared" si="167"/>
        <v>19</v>
      </c>
      <c r="P392" t="e">
        <f t="shared" ca="1" si="176"/>
        <v>#REF!</v>
      </c>
    </row>
    <row r="393" spans="2:16" x14ac:dyDescent="0.25">
      <c r="B393" s="51" t="e">
        <f t="shared" ca="1" si="138"/>
        <v>#REF!</v>
      </c>
      <c r="C393" s="703" t="e">
        <f t="shared" ca="1" si="139"/>
        <v>#REF!</v>
      </c>
      <c r="I393" t="s">
        <v>171</v>
      </c>
      <c r="J393" t="s">
        <v>162</v>
      </c>
      <c r="L393" t="str">
        <f t="shared" si="175"/>
        <v>GastoVisi-Prov</v>
      </c>
      <c r="N393">
        <f t="shared" si="177"/>
        <v>9</v>
      </c>
      <c r="O393">
        <f t="shared" si="167"/>
        <v>28</v>
      </c>
      <c r="P393" t="e">
        <f t="shared" ca="1" si="176"/>
        <v>#REF!</v>
      </c>
    </row>
    <row r="394" spans="2:16" x14ac:dyDescent="0.25">
      <c r="B394" s="51" t="e">
        <f t="shared" ca="1" si="138"/>
        <v>#REF!</v>
      </c>
      <c r="C394" s="703" t="e">
        <f t="shared" ca="1" si="139"/>
        <v>#REF!</v>
      </c>
      <c r="I394" t="s">
        <v>171</v>
      </c>
      <c r="J394" t="s">
        <v>163</v>
      </c>
      <c r="L394" t="str">
        <f t="shared" si="175"/>
        <v>GastoVisi-Destino</v>
      </c>
      <c r="M394">
        <v>1</v>
      </c>
      <c r="N394">
        <v>12</v>
      </c>
      <c r="O394">
        <f t="shared" si="167"/>
        <v>1</v>
      </c>
      <c r="P394" t="e">
        <f t="shared" ca="1" si="176"/>
        <v>#REF!</v>
      </c>
    </row>
    <row r="395" spans="2:16" x14ac:dyDescent="0.25">
      <c r="B395" s="51" t="e">
        <f t="shared" ca="1" si="138"/>
        <v>#REF!</v>
      </c>
      <c r="C395" s="703" t="e">
        <f t="shared" ca="1" si="139"/>
        <v>#REF!</v>
      </c>
      <c r="I395" t="s">
        <v>171</v>
      </c>
      <c r="J395" t="s">
        <v>163</v>
      </c>
      <c r="L395" t="str">
        <f t="shared" si="175"/>
        <v>GastoVisi-Destino</v>
      </c>
      <c r="N395">
        <f t="shared" si="177"/>
        <v>12</v>
      </c>
      <c r="O395">
        <f t="shared" si="167"/>
        <v>13</v>
      </c>
      <c r="P395" t="e">
        <f t="shared" ca="1" si="176"/>
        <v>#REF!</v>
      </c>
    </row>
    <row r="396" spans="2:16" x14ac:dyDescent="0.25">
      <c r="B396" s="51" t="e">
        <f t="shared" ca="1" si="138"/>
        <v>#REF!</v>
      </c>
      <c r="C396" s="703" t="e">
        <f t="shared" ca="1" si="139"/>
        <v>#REF!</v>
      </c>
      <c r="I396" t="s">
        <v>171</v>
      </c>
      <c r="J396" t="s">
        <v>163</v>
      </c>
      <c r="L396" t="str">
        <f t="shared" si="175"/>
        <v>GastoVisi-Destino</v>
      </c>
      <c r="N396">
        <f t="shared" si="177"/>
        <v>12</v>
      </c>
      <c r="O396">
        <f t="shared" si="167"/>
        <v>25</v>
      </c>
      <c r="P396" t="e">
        <f t="shared" ca="1" si="176"/>
        <v>#REF!</v>
      </c>
    </row>
    <row r="397" spans="2:16" x14ac:dyDescent="0.25">
      <c r="B397" s="51" t="e">
        <f t="shared" ca="1" si="138"/>
        <v>#REF!</v>
      </c>
      <c r="C397" s="703" t="e">
        <f t="shared" ca="1" si="139"/>
        <v>#REF!</v>
      </c>
      <c r="I397" t="s">
        <v>171</v>
      </c>
      <c r="J397" t="s">
        <v>163</v>
      </c>
      <c r="L397" t="str">
        <f t="shared" si="175"/>
        <v>GastoVisi-Destino</v>
      </c>
      <c r="N397">
        <f t="shared" si="177"/>
        <v>12</v>
      </c>
      <c r="O397">
        <f t="shared" si="167"/>
        <v>37</v>
      </c>
      <c r="P397" t="e">
        <f t="shared" ca="1" si="176"/>
        <v>#REF!</v>
      </c>
    </row>
    <row r="398" spans="2:16" ht="22.8" x14ac:dyDescent="0.25">
      <c r="B398" s="51" t="str">
        <f t="shared" ca="1" si="138"/>
        <v>T108GT</v>
      </c>
      <c r="C398" s="703" t="str">
        <f t="shared" ca="1" si="139"/>
        <v>Gasto total de visitantes procedentes del extranjero con destino en la C.A. de Euskadi, por vía de acceso según mes. 2017. (V. Absolutos)</v>
      </c>
      <c r="I398" t="s">
        <v>171</v>
      </c>
      <c r="J398" t="s">
        <v>164</v>
      </c>
      <c r="K398" t="s">
        <v>36</v>
      </c>
      <c r="L398" t="str">
        <f t="shared" si="175"/>
        <v>GastoVisi-Vía-Mes</v>
      </c>
      <c r="M398">
        <v>1</v>
      </c>
      <c r="N398">
        <v>8</v>
      </c>
      <c r="O398">
        <f t="shared" ref="O398:O405" si="178">IF(M398=1,1,O397+N398)</f>
        <v>1</v>
      </c>
      <c r="P398" t="str">
        <f t="shared" ca="1" si="176"/>
        <v>T108GT.- Gasto total de visitantes procedentes del extranjero con destino en la C.A. de Euskadi, por vía de acceso según mes. 2017. (V. Absolutos)</v>
      </c>
    </row>
    <row r="399" spans="2:16" x14ac:dyDescent="0.25">
      <c r="B399" s="51" t="e">
        <f t="shared" ca="1" si="138"/>
        <v>#VALUE!</v>
      </c>
      <c r="C399" s="703" t="e">
        <f t="shared" ca="1" si="139"/>
        <v>#VALUE!</v>
      </c>
      <c r="I399" t="s">
        <v>171</v>
      </c>
      <c r="J399" t="s">
        <v>164</v>
      </c>
      <c r="K399" t="s">
        <v>36</v>
      </c>
      <c r="L399" t="str">
        <f t="shared" si="175"/>
        <v>GastoVisi-Vía-Mes</v>
      </c>
      <c r="N399">
        <f t="shared" ref="N399:N401" si="179">N398</f>
        <v>8</v>
      </c>
      <c r="O399">
        <f t="shared" si="178"/>
        <v>9</v>
      </c>
      <c r="P399">
        <f t="shared" ca="1" si="176"/>
        <v>0</v>
      </c>
    </row>
    <row r="400" spans="2:16" x14ac:dyDescent="0.25">
      <c r="B400" s="51" t="e">
        <f t="shared" ref="B400:B463" ca="1" si="180">MID(P400,1,FIND(".-",P400)-1)</f>
        <v>#VALUE!</v>
      </c>
      <c r="C400" s="703" t="e">
        <f t="shared" ref="C400:C463" ca="1" si="181">MID(P400,FIND(".-",P400)+3,(LEN(P400)-FIND(".-",P400)-2))</f>
        <v>#VALUE!</v>
      </c>
      <c r="I400" t="s">
        <v>171</v>
      </c>
      <c r="J400" t="s">
        <v>164</v>
      </c>
      <c r="K400" t="s">
        <v>36</v>
      </c>
      <c r="L400" t="str">
        <f t="shared" si="175"/>
        <v>GastoVisi-Vía-Mes</v>
      </c>
      <c r="N400">
        <f t="shared" si="179"/>
        <v>8</v>
      </c>
      <c r="O400">
        <f t="shared" si="178"/>
        <v>17</v>
      </c>
      <c r="P400">
        <f t="shared" ca="1" si="176"/>
        <v>0</v>
      </c>
    </row>
    <row r="401" spans="2:16" x14ac:dyDescent="0.25">
      <c r="B401" s="51" t="e">
        <f t="shared" ca="1" si="180"/>
        <v>#VALUE!</v>
      </c>
      <c r="C401" s="703" t="e">
        <f t="shared" ca="1" si="181"/>
        <v>#VALUE!</v>
      </c>
      <c r="I401" t="s">
        <v>171</v>
      </c>
      <c r="J401" t="s">
        <v>164</v>
      </c>
      <c r="K401" t="s">
        <v>36</v>
      </c>
      <c r="L401" t="str">
        <f t="shared" si="175"/>
        <v>GastoVisi-Vía-Mes</v>
      </c>
      <c r="N401">
        <f t="shared" si="179"/>
        <v>8</v>
      </c>
      <c r="O401">
        <f t="shared" si="178"/>
        <v>25</v>
      </c>
      <c r="P401" t="str">
        <f t="shared" ca="1" si="176"/>
        <v>Tren</v>
      </c>
    </row>
    <row r="402" spans="2:16" x14ac:dyDescent="0.25">
      <c r="B402" s="51" t="e">
        <f t="shared" ca="1" si="180"/>
        <v>#VALUE!</v>
      </c>
      <c r="C402" s="703" t="e">
        <f t="shared" ca="1" si="181"/>
        <v>#VALUE!</v>
      </c>
      <c r="I402" t="s">
        <v>171</v>
      </c>
      <c r="J402" t="s">
        <v>164</v>
      </c>
      <c r="K402" t="s">
        <v>36</v>
      </c>
      <c r="L402" t="str">
        <f t="shared" si="175"/>
        <v>GastoVisi-Vía-Mes</v>
      </c>
      <c r="N402">
        <f>N401+1</f>
        <v>9</v>
      </c>
      <c r="O402">
        <f t="shared" si="178"/>
        <v>34</v>
      </c>
      <c r="P402" t="str">
        <f t="shared" ca="1" si="176"/>
        <v>Barco</v>
      </c>
    </row>
    <row r="403" spans="2:16" x14ac:dyDescent="0.25">
      <c r="B403" s="51" t="e">
        <f t="shared" ca="1" si="180"/>
        <v>#VALUE!</v>
      </c>
      <c r="C403" s="703" t="e">
        <f t="shared" ca="1" si="181"/>
        <v>#VALUE!</v>
      </c>
      <c r="I403" t="s">
        <v>171</v>
      </c>
      <c r="J403" t="s">
        <v>164</v>
      </c>
      <c r="K403" t="s">
        <v>36</v>
      </c>
      <c r="L403" t="str">
        <f t="shared" si="175"/>
        <v>GastoVisi-Vía-Mes</v>
      </c>
      <c r="N403">
        <f>N402-1</f>
        <v>8</v>
      </c>
      <c r="O403">
        <f t="shared" si="178"/>
        <v>42</v>
      </c>
      <c r="P403" t="str">
        <f t="shared" ca="1" si="176"/>
        <v>Aeropuerto</v>
      </c>
    </row>
    <row r="404" spans="2:16" x14ac:dyDescent="0.25">
      <c r="B404" s="51" t="e">
        <f t="shared" ca="1" si="180"/>
        <v>#VALUE!</v>
      </c>
      <c r="C404" s="703" t="e">
        <f t="shared" ca="1" si="181"/>
        <v>#VALUE!</v>
      </c>
      <c r="I404" t="s">
        <v>171</v>
      </c>
      <c r="J404" t="s">
        <v>164</v>
      </c>
      <c r="K404" t="s">
        <v>36</v>
      </c>
      <c r="L404" t="str">
        <f t="shared" si="175"/>
        <v>GastoVisi-Vía-Mes</v>
      </c>
      <c r="N404">
        <f>N403+1</f>
        <v>9</v>
      </c>
      <c r="O404">
        <f t="shared" si="178"/>
        <v>51</v>
      </c>
      <c r="P404" t="str">
        <f t="shared" ca="1" si="176"/>
        <v>Carretera</v>
      </c>
    </row>
    <row r="405" spans="2:16" x14ac:dyDescent="0.25">
      <c r="B405" s="51" t="e">
        <f t="shared" ca="1" si="180"/>
        <v>#VALUE!</v>
      </c>
      <c r="C405" s="703" t="e">
        <f t="shared" ca="1" si="181"/>
        <v>#VALUE!</v>
      </c>
      <c r="I405" t="s">
        <v>171</v>
      </c>
      <c r="J405" t="s">
        <v>164</v>
      </c>
      <c r="K405" t="s">
        <v>36</v>
      </c>
      <c r="L405" t="str">
        <f t="shared" si="175"/>
        <v>GastoVisi-Vía-Mes</v>
      </c>
      <c r="N405">
        <f>N404-1</f>
        <v>8</v>
      </c>
      <c r="O405">
        <f t="shared" si="178"/>
        <v>59</v>
      </c>
      <c r="P405" t="str">
        <f t="shared" ca="1" si="176"/>
        <v>TOTAL</v>
      </c>
    </row>
    <row r="406" spans="2:16" ht="22.8" x14ac:dyDescent="0.25">
      <c r="B406" s="51" t="str">
        <f t="shared" ca="1" si="180"/>
        <v>T109GT</v>
      </c>
      <c r="C406" s="703" t="str">
        <f t="shared" ca="1" si="181"/>
        <v>Gasto total de visitantes procedentes del extranjero con destino en la C.A. de Euskadi, por país de residencia según mes. 2017. (V. Absolutos)</v>
      </c>
      <c r="I406" t="s">
        <v>171</v>
      </c>
      <c r="J406" t="s">
        <v>38</v>
      </c>
      <c r="K406" t="s">
        <v>36</v>
      </c>
      <c r="L406" t="str">
        <f t="shared" ref="L406:L413" si="182">IF(LEN(K406)=0,CONCATENATE(I406,"-",J406),CONCATENATE(I406,"-",J406,"-",K406))</f>
        <v>GastoVisi-Resi-Mes</v>
      </c>
      <c r="M406">
        <v>1</v>
      </c>
      <c r="N406">
        <v>16</v>
      </c>
      <c r="O406">
        <f t="shared" ref="O406:O413" si="183">IF(M406=1,1,O405+N406)</f>
        <v>1</v>
      </c>
      <c r="P406" t="str">
        <f t="shared" ref="P406:P413" ca="1" si="184">INDIRECT("'" &amp; L406 &amp; "'!A" &amp;  O406)</f>
        <v>T109GT.- Gasto total de visitantes procedentes del extranjero con destino en la C.A. de Euskadi, por país de residencia según mes. 2017. (V. Absolutos)</v>
      </c>
    </row>
    <row r="407" spans="2:16" ht="22.8" x14ac:dyDescent="0.25">
      <c r="B407" s="51" t="str">
        <f t="shared" ca="1" si="180"/>
        <v>T109H</v>
      </c>
      <c r="C407" s="703" t="str">
        <f t="shared" ca="1" si="181"/>
        <v>Gasto total de visitantes procedentes del extranjero con destino en la C.A. de Euskadi, por país de residencia según mes. 2017. (% Horizontal)</v>
      </c>
      <c r="I407" t="s">
        <v>171</v>
      </c>
      <c r="J407" t="s">
        <v>38</v>
      </c>
      <c r="K407" t="s">
        <v>36</v>
      </c>
      <c r="L407" t="str">
        <f t="shared" si="182"/>
        <v>GastoVisi-Resi-Mes</v>
      </c>
      <c r="N407">
        <f t="shared" ref="N407:N409" si="185">N406</f>
        <v>16</v>
      </c>
      <c r="O407">
        <f t="shared" si="183"/>
        <v>17</v>
      </c>
      <c r="P407" t="str">
        <f t="shared" ca="1" si="184"/>
        <v>T109H.- Gasto total de visitantes procedentes del extranjero con destino en la C.A. de Euskadi, por país de residencia según mes. 2017. (% Horizontal)</v>
      </c>
    </row>
    <row r="408" spans="2:16" ht="22.8" x14ac:dyDescent="0.25">
      <c r="B408" s="51" t="str">
        <f t="shared" ca="1" si="180"/>
        <v>T109V</v>
      </c>
      <c r="C408" s="703" t="str">
        <f t="shared" ca="1" si="181"/>
        <v>Gasto total de visitantes procedentes del extranjero con destino en la C.A. de Euskadi, por país de residencia según mes. 2017. (% Vertical)</v>
      </c>
      <c r="I408" t="s">
        <v>171</v>
      </c>
      <c r="J408" t="s">
        <v>38</v>
      </c>
      <c r="K408" t="s">
        <v>36</v>
      </c>
      <c r="L408" t="str">
        <f t="shared" si="182"/>
        <v>GastoVisi-Resi-Mes</v>
      </c>
      <c r="N408">
        <f t="shared" si="185"/>
        <v>16</v>
      </c>
      <c r="O408">
        <f t="shared" si="183"/>
        <v>33</v>
      </c>
      <c r="P408" t="str">
        <f t="shared" ca="1" si="184"/>
        <v>T109V.- Gasto total de visitantes procedentes del extranjero con destino en la C.A. de Euskadi, por país de residencia según mes. 2017. (% Vertical)</v>
      </c>
    </row>
    <row r="409" spans="2:16" ht="34.200000000000003" x14ac:dyDescent="0.25">
      <c r="B409" s="51" t="str">
        <f t="shared" ca="1" si="180"/>
        <v>V109GT</v>
      </c>
      <c r="C409" s="703" t="str">
        <f t="shared" ca="1" si="181"/>
        <v>Variación interanual del gasto total de visitantes procedentes del extranjero con destino en la C.A. de Euskadi, por país de residencia según mes. 2017. (% Variación)</v>
      </c>
      <c r="I409" t="s">
        <v>171</v>
      </c>
      <c r="J409" t="s">
        <v>38</v>
      </c>
      <c r="K409" t="s">
        <v>36</v>
      </c>
      <c r="L409" t="str">
        <f t="shared" si="182"/>
        <v>GastoVisi-Resi-Mes</v>
      </c>
      <c r="N409">
        <f t="shared" si="185"/>
        <v>16</v>
      </c>
      <c r="O409">
        <f t="shared" si="183"/>
        <v>49</v>
      </c>
      <c r="P409" t="str">
        <f t="shared" ca="1" si="184"/>
        <v>V109GT.- Variación interanual del gasto total de visitantes procedentes del extranjero con destino en la C.A. de Euskadi, por país de residencia según mes. 2017. (% Variación)</v>
      </c>
    </row>
    <row r="410" spans="2:16" ht="22.8" x14ac:dyDescent="0.25">
      <c r="B410" s="51" t="str">
        <f t="shared" ca="1" si="180"/>
        <v>T109GMD</v>
      </c>
      <c r="C410" s="703" t="str">
        <f t="shared" ca="1" si="181"/>
        <v>Gasto medio diario de visitantes procedentes del extranjero con destino en la C.A. de Euskadi, por país de residencia según mes. 2017. (V. Absolutos)</v>
      </c>
      <c r="I410" t="s">
        <v>171</v>
      </c>
      <c r="J410" t="s">
        <v>38</v>
      </c>
      <c r="K410" t="s">
        <v>36</v>
      </c>
      <c r="L410" t="str">
        <f t="shared" si="182"/>
        <v>GastoVisi-Resi-Mes</v>
      </c>
      <c r="N410">
        <f>N409+1</f>
        <v>17</v>
      </c>
      <c r="O410">
        <f t="shared" si="183"/>
        <v>66</v>
      </c>
      <c r="P410" t="str">
        <f t="shared" ca="1" si="184"/>
        <v>T109GMD.- Gasto medio diario de visitantes procedentes del extranjero con destino en la C.A. de Euskadi, por país de residencia según mes. 2017. (V. Absolutos)</v>
      </c>
    </row>
    <row r="411" spans="2:16" ht="34.200000000000003" x14ac:dyDescent="0.25">
      <c r="B411" s="51" t="str">
        <f t="shared" ca="1" si="180"/>
        <v>V109GMD</v>
      </c>
      <c r="C411" s="703" t="str">
        <f t="shared" ca="1" si="181"/>
        <v>Variación interanual del gasto medio diario de visitantes procedentes del extranjero con destino en la C.A. de Euskadi, por país de residencia según mes. 2017. (% Variación)</v>
      </c>
      <c r="I411" t="s">
        <v>171</v>
      </c>
      <c r="J411" t="s">
        <v>38</v>
      </c>
      <c r="K411" t="s">
        <v>36</v>
      </c>
      <c r="L411" t="str">
        <f t="shared" si="182"/>
        <v>GastoVisi-Resi-Mes</v>
      </c>
      <c r="N411">
        <f>N410-1</f>
        <v>16</v>
      </c>
      <c r="O411">
        <f t="shared" si="183"/>
        <v>82</v>
      </c>
      <c r="P411" t="str">
        <f t="shared" ca="1" si="184"/>
        <v>V109GMD.- Variación interanual del gasto medio diario de visitantes procedentes del extranjero con destino en la C.A. de Euskadi, por país de residencia según mes. 2017. (% Variación)</v>
      </c>
    </row>
    <row r="412" spans="2:16" ht="22.8" x14ac:dyDescent="0.25">
      <c r="B412" s="51" t="str">
        <f t="shared" ca="1" si="180"/>
        <v>T109GMP</v>
      </c>
      <c r="C412" s="703" t="str">
        <f t="shared" ca="1" si="181"/>
        <v>Gasto medio por persona de visitantes procedentes del extranjero con destino en la C.A. de Euskadi, por país de residencia según mes. 2017. (V. Absolutos)</v>
      </c>
      <c r="I412" t="s">
        <v>171</v>
      </c>
      <c r="J412" t="s">
        <v>38</v>
      </c>
      <c r="K412" t="s">
        <v>36</v>
      </c>
      <c r="L412" t="str">
        <f t="shared" si="182"/>
        <v>GastoVisi-Resi-Mes</v>
      </c>
      <c r="N412">
        <f>N411+1</f>
        <v>17</v>
      </c>
      <c r="O412">
        <f t="shared" si="183"/>
        <v>99</v>
      </c>
      <c r="P412" t="str">
        <f t="shared" ca="1" si="184"/>
        <v>T109GMP.- Gasto medio por persona de visitantes procedentes del extranjero con destino en la C.A. de Euskadi, por país de residencia según mes. 2017. (V. Absolutos)</v>
      </c>
    </row>
    <row r="413" spans="2:16" ht="34.200000000000003" x14ac:dyDescent="0.25">
      <c r="B413" s="51" t="str">
        <f t="shared" ca="1" si="180"/>
        <v>V109GMP</v>
      </c>
      <c r="C413" s="703" t="str">
        <f t="shared" ca="1" si="181"/>
        <v>Variación interanual del gasto medio por persona de visitantes procedentes del extranjero con destino en la C.A. de Euskadi, por país de residencia según mes. 2017. (% Variación)</v>
      </c>
      <c r="I413" t="s">
        <v>171</v>
      </c>
      <c r="J413" t="s">
        <v>38</v>
      </c>
      <c r="K413" t="s">
        <v>36</v>
      </c>
      <c r="L413" t="str">
        <f t="shared" si="182"/>
        <v>GastoVisi-Resi-Mes</v>
      </c>
      <c r="N413">
        <f>N412-1</f>
        <v>16</v>
      </c>
      <c r="O413">
        <f t="shared" si="183"/>
        <v>115</v>
      </c>
      <c r="P413" t="str">
        <f t="shared" ca="1" si="184"/>
        <v>V109GMP.- Variación interanual del gasto medio por persona de visitantes procedentes del extranjero con destino en la C.A. de Euskadi, por país de residencia según mes. 2017. (% Variación)</v>
      </c>
    </row>
    <row r="414" spans="2:16" x14ac:dyDescent="0.25">
      <c r="B414" s="51" t="e">
        <f t="shared" ca="1" si="180"/>
        <v>#REF!</v>
      </c>
      <c r="C414" s="703" t="e">
        <f t="shared" ca="1" si="181"/>
        <v>#REF!</v>
      </c>
      <c r="I414" t="s">
        <v>171</v>
      </c>
      <c r="J414" t="s">
        <v>23</v>
      </c>
      <c r="K414" t="s">
        <v>36</v>
      </c>
      <c r="L414" t="str">
        <f t="shared" ref="L414:L429" si="186">IF(LEN(K414)=0,CONCATENATE(I414,"-",J414),CONCATENATE(I414,"-",J414,"-",K414))</f>
        <v>GastoVisi-Motivo-Mes</v>
      </c>
      <c r="M414">
        <v>1</v>
      </c>
      <c r="N414">
        <v>9</v>
      </c>
      <c r="O414">
        <f t="shared" ref="O414:O429" si="187">IF(M414=1,1,O413+N414)</f>
        <v>1</v>
      </c>
      <c r="P414" t="e">
        <f t="shared" ref="P414:P429" ca="1" si="188">INDIRECT("'" &amp; L414 &amp; "'!A" &amp;  O414)</f>
        <v>#REF!</v>
      </c>
    </row>
    <row r="415" spans="2:16" x14ac:dyDescent="0.25">
      <c r="B415" s="51" t="e">
        <f t="shared" ca="1" si="180"/>
        <v>#REF!</v>
      </c>
      <c r="C415" s="703" t="e">
        <f t="shared" ca="1" si="181"/>
        <v>#REF!</v>
      </c>
      <c r="I415" t="s">
        <v>171</v>
      </c>
      <c r="J415" t="s">
        <v>23</v>
      </c>
      <c r="K415" t="s">
        <v>36</v>
      </c>
      <c r="L415" t="str">
        <f t="shared" si="186"/>
        <v>GastoVisi-Motivo-Mes</v>
      </c>
      <c r="N415">
        <f t="shared" ref="N415:N417" si="189">N414</f>
        <v>9</v>
      </c>
      <c r="O415">
        <f t="shared" si="187"/>
        <v>10</v>
      </c>
      <c r="P415" t="e">
        <f t="shared" ca="1" si="188"/>
        <v>#REF!</v>
      </c>
    </row>
    <row r="416" spans="2:16" x14ac:dyDescent="0.25">
      <c r="B416" s="51" t="e">
        <f t="shared" ca="1" si="180"/>
        <v>#REF!</v>
      </c>
      <c r="C416" s="703" t="e">
        <f t="shared" ca="1" si="181"/>
        <v>#REF!</v>
      </c>
      <c r="I416" t="s">
        <v>171</v>
      </c>
      <c r="J416" t="s">
        <v>23</v>
      </c>
      <c r="K416" t="s">
        <v>36</v>
      </c>
      <c r="L416" t="str">
        <f t="shared" si="186"/>
        <v>GastoVisi-Motivo-Mes</v>
      </c>
      <c r="N416">
        <f t="shared" si="189"/>
        <v>9</v>
      </c>
      <c r="O416">
        <f t="shared" si="187"/>
        <v>19</v>
      </c>
      <c r="P416" t="e">
        <f t="shared" ca="1" si="188"/>
        <v>#REF!</v>
      </c>
    </row>
    <row r="417" spans="2:16" x14ac:dyDescent="0.25">
      <c r="B417" s="51" t="e">
        <f t="shared" ca="1" si="180"/>
        <v>#REF!</v>
      </c>
      <c r="C417" s="703" t="e">
        <f t="shared" ca="1" si="181"/>
        <v>#REF!</v>
      </c>
      <c r="I417" t="s">
        <v>171</v>
      </c>
      <c r="J417" t="s">
        <v>23</v>
      </c>
      <c r="K417" t="s">
        <v>36</v>
      </c>
      <c r="L417" t="str">
        <f t="shared" si="186"/>
        <v>GastoVisi-Motivo-Mes</v>
      </c>
      <c r="N417">
        <f t="shared" si="189"/>
        <v>9</v>
      </c>
      <c r="O417">
        <f t="shared" si="187"/>
        <v>28</v>
      </c>
      <c r="P417" t="e">
        <f t="shared" ca="1" si="188"/>
        <v>#REF!</v>
      </c>
    </row>
    <row r="418" spans="2:16" x14ac:dyDescent="0.25">
      <c r="B418" s="51" t="e">
        <f t="shared" ca="1" si="180"/>
        <v>#REF!</v>
      </c>
      <c r="C418" s="703" t="e">
        <f t="shared" ca="1" si="181"/>
        <v>#REF!</v>
      </c>
      <c r="I418" t="s">
        <v>171</v>
      </c>
      <c r="J418" t="s">
        <v>23</v>
      </c>
      <c r="K418" t="s">
        <v>36</v>
      </c>
      <c r="L418" t="str">
        <f t="shared" si="186"/>
        <v>GastoVisi-Motivo-Mes</v>
      </c>
      <c r="N418">
        <f>N417+2</f>
        <v>11</v>
      </c>
      <c r="O418">
        <f t="shared" si="187"/>
        <v>39</v>
      </c>
      <c r="P418" t="e">
        <f t="shared" ca="1" si="188"/>
        <v>#REF!</v>
      </c>
    </row>
    <row r="419" spans="2:16" x14ac:dyDescent="0.25">
      <c r="B419" s="51" t="e">
        <f t="shared" ca="1" si="180"/>
        <v>#REF!</v>
      </c>
      <c r="C419" s="703" t="e">
        <f t="shared" ca="1" si="181"/>
        <v>#REF!</v>
      </c>
      <c r="I419" t="s">
        <v>171</v>
      </c>
      <c r="J419" t="s">
        <v>23</v>
      </c>
      <c r="K419" t="s">
        <v>36</v>
      </c>
      <c r="L419" t="str">
        <f t="shared" si="186"/>
        <v>GastoVisi-Motivo-Mes</v>
      </c>
      <c r="N419">
        <f>N418-2</f>
        <v>9</v>
      </c>
      <c r="O419">
        <f t="shared" si="187"/>
        <v>48</v>
      </c>
      <c r="P419" t="e">
        <f t="shared" ca="1" si="188"/>
        <v>#REF!</v>
      </c>
    </row>
    <row r="420" spans="2:16" x14ac:dyDescent="0.25">
      <c r="B420" s="51" t="e">
        <f t="shared" ca="1" si="180"/>
        <v>#REF!</v>
      </c>
      <c r="C420" s="703" t="e">
        <f t="shared" ca="1" si="181"/>
        <v>#REF!</v>
      </c>
      <c r="I420" t="s">
        <v>171</v>
      </c>
      <c r="J420" t="s">
        <v>23</v>
      </c>
      <c r="K420" t="s">
        <v>36</v>
      </c>
      <c r="L420" t="str">
        <f t="shared" si="186"/>
        <v>GastoVisi-Motivo-Mes</v>
      </c>
      <c r="N420">
        <f>N419+2</f>
        <v>11</v>
      </c>
      <c r="O420">
        <f t="shared" si="187"/>
        <v>59</v>
      </c>
      <c r="P420" t="e">
        <f t="shared" ca="1" si="188"/>
        <v>#REF!</v>
      </c>
    </row>
    <row r="421" spans="2:16" x14ac:dyDescent="0.25">
      <c r="B421" s="51" t="e">
        <f t="shared" ca="1" si="180"/>
        <v>#REF!</v>
      </c>
      <c r="C421" s="703" t="e">
        <f t="shared" ca="1" si="181"/>
        <v>#REF!</v>
      </c>
      <c r="I421" t="s">
        <v>171</v>
      </c>
      <c r="J421" t="s">
        <v>23</v>
      </c>
      <c r="K421" t="s">
        <v>36</v>
      </c>
      <c r="L421" t="str">
        <f t="shared" si="186"/>
        <v>GastoVisi-Motivo-Mes</v>
      </c>
      <c r="N421">
        <f>N420-2</f>
        <v>9</v>
      </c>
      <c r="O421">
        <f t="shared" si="187"/>
        <v>68</v>
      </c>
      <c r="P421" t="e">
        <f t="shared" ca="1" si="188"/>
        <v>#REF!</v>
      </c>
    </row>
    <row r="422" spans="2:16" x14ac:dyDescent="0.25">
      <c r="B422" s="51" t="e">
        <f t="shared" ca="1" si="180"/>
        <v>#REF!</v>
      </c>
      <c r="C422" s="703" t="e">
        <f t="shared" ca="1" si="181"/>
        <v>#REF!</v>
      </c>
      <c r="I422" t="s">
        <v>171</v>
      </c>
      <c r="J422" t="s">
        <v>162</v>
      </c>
      <c r="K422" t="s">
        <v>36</v>
      </c>
      <c r="L422" t="str">
        <f t="shared" si="186"/>
        <v>GastoVisi-Prov-Mes</v>
      </c>
      <c r="M422">
        <v>1</v>
      </c>
      <c r="N422">
        <v>9</v>
      </c>
      <c r="O422">
        <f t="shared" si="187"/>
        <v>1</v>
      </c>
      <c r="P422" t="e">
        <f t="shared" ca="1" si="188"/>
        <v>#REF!</v>
      </c>
    </row>
    <row r="423" spans="2:16" x14ac:dyDescent="0.25">
      <c r="B423" s="51" t="e">
        <f t="shared" ca="1" si="180"/>
        <v>#REF!</v>
      </c>
      <c r="C423" s="703" t="e">
        <f t="shared" ca="1" si="181"/>
        <v>#REF!</v>
      </c>
      <c r="I423" t="s">
        <v>171</v>
      </c>
      <c r="J423" t="s">
        <v>162</v>
      </c>
      <c r="K423" t="s">
        <v>36</v>
      </c>
      <c r="L423" t="str">
        <f t="shared" si="186"/>
        <v>GastoVisi-Prov-Mes</v>
      </c>
      <c r="N423">
        <f t="shared" ref="N423:N425" si="190">N422</f>
        <v>9</v>
      </c>
      <c r="O423">
        <f t="shared" si="187"/>
        <v>10</v>
      </c>
      <c r="P423" t="e">
        <f t="shared" ca="1" si="188"/>
        <v>#REF!</v>
      </c>
    </row>
    <row r="424" spans="2:16" x14ac:dyDescent="0.25">
      <c r="B424" s="51" t="e">
        <f t="shared" ca="1" si="180"/>
        <v>#REF!</v>
      </c>
      <c r="C424" s="703" t="e">
        <f t="shared" ca="1" si="181"/>
        <v>#REF!</v>
      </c>
      <c r="I424" t="s">
        <v>171</v>
      </c>
      <c r="J424" t="s">
        <v>162</v>
      </c>
      <c r="K424" t="s">
        <v>36</v>
      </c>
      <c r="L424" t="str">
        <f t="shared" si="186"/>
        <v>GastoVisi-Prov-Mes</v>
      </c>
      <c r="N424">
        <f t="shared" si="190"/>
        <v>9</v>
      </c>
      <c r="O424">
        <f t="shared" si="187"/>
        <v>19</v>
      </c>
      <c r="P424" t="e">
        <f t="shared" ca="1" si="188"/>
        <v>#REF!</v>
      </c>
    </row>
    <row r="425" spans="2:16" x14ac:dyDescent="0.25">
      <c r="B425" s="51" t="e">
        <f t="shared" ca="1" si="180"/>
        <v>#REF!</v>
      </c>
      <c r="C425" s="703" t="e">
        <f t="shared" ca="1" si="181"/>
        <v>#REF!</v>
      </c>
      <c r="I425" t="s">
        <v>171</v>
      </c>
      <c r="J425" t="s">
        <v>162</v>
      </c>
      <c r="K425" t="s">
        <v>36</v>
      </c>
      <c r="L425" t="str">
        <f t="shared" si="186"/>
        <v>GastoVisi-Prov-Mes</v>
      </c>
      <c r="N425">
        <f t="shared" si="190"/>
        <v>9</v>
      </c>
      <c r="O425">
        <f t="shared" si="187"/>
        <v>28</v>
      </c>
      <c r="P425" t="e">
        <f t="shared" ca="1" si="188"/>
        <v>#REF!</v>
      </c>
    </row>
    <row r="426" spans="2:16" x14ac:dyDescent="0.25">
      <c r="B426" s="51" t="e">
        <f t="shared" ca="1" si="180"/>
        <v>#REF!</v>
      </c>
      <c r="C426" s="703" t="e">
        <f t="shared" ca="1" si="181"/>
        <v>#REF!</v>
      </c>
      <c r="I426" t="s">
        <v>171</v>
      </c>
      <c r="J426" t="s">
        <v>162</v>
      </c>
      <c r="K426" t="s">
        <v>36</v>
      </c>
      <c r="L426" t="str">
        <f t="shared" si="186"/>
        <v>GastoVisi-Prov-Mes</v>
      </c>
      <c r="N426">
        <f>N425+1</f>
        <v>10</v>
      </c>
      <c r="O426">
        <f t="shared" si="187"/>
        <v>38</v>
      </c>
      <c r="P426" t="e">
        <f t="shared" ca="1" si="188"/>
        <v>#REF!</v>
      </c>
    </row>
    <row r="427" spans="2:16" x14ac:dyDescent="0.25">
      <c r="B427" s="51" t="e">
        <f t="shared" ca="1" si="180"/>
        <v>#REF!</v>
      </c>
      <c r="C427" s="703" t="e">
        <f t="shared" ca="1" si="181"/>
        <v>#REF!</v>
      </c>
      <c r="I427" t="s">
        <v>171</v>
      </c>
      <c r="J427" t="s">
        <v>162</v>
      </c>
      <c r="K427" t="s">
        <v>36</v>
      </c>
      <c r="L427" t="str">
        <f t="shared" si="186"/>
        <v>GastoVisi-Prov-Mes</v>
      </c>
      <c r="N427">
        <f>N426-1</f>
        <v>9</v>
      </c>
      <c r="O427">
        <f t="shared" si="187"/>
        <v>47</v>
      </c>
      <c r="P427" t="e">
        <f t="shared" ca="1" si="188"/>
        <v>#REF!</v>
      </c>
    </row>
    <row r="428" spans="2:16" x14ac:dyDescent="0.25">
      <c r="B428" s="51" t="e">
        <f t="shared" ca="1" si="180"/>
        <v>#REF!</v>
      </c>
      <c r="C428" s="703" t="e">
        <f t="shared" ca="1" si="181"/>
        <v>#REF!</v>
      </c>
      <c r="I428" t="s">
        <v>171</v>
      </c>
      <c r="J428" t="s">
        <v>162</v>
      </c>
      <c r="K428" t="s">
        <v>36</v>
      </c>
      <c r="L428" t="str">
        <f t="shared" si="186"/>
        <v>GastoVisi-Prov-Mes</v>
      </c>
      <c r="N428">
        <f>N427+1</f>
        <v>10</v>
      </c>
      <c r="O428">
        <f t="shared" si="187"/>
        <v>57</v>
      </c>
      <c r="P428" t="e">
        <f t="shared" ca="1" si="188"/>
        <v>#REF!</v>
      </c>
    </row>
    <row r="429" spans="2:16" x14ac:dyDescent="0.25">
      <c r="B429" s="51" t="e">
        <f t="shared" ca="1" si="180"/>
        <v>#REF!</v>
      </c>
      <c r="C429" s="703" t="e">
        <f t="shared" ca="1" si="181"/>
        <v>#REF!</v>
      </c>
      <c r="I429" t="s">
        <v>171</v>
      </c>
      <c r="J429" t="s">
        <v>162</v>
      </c>
      <c r="K429" t="s">
        <v>36</v>
      </c>
      <c r="L429" t="str">
        <f t="shared" si="186"/>
        <v>GastoVisi-Prov-Mes</v>
      </c>
      <c r="N429">
        <f>N428-1</f>
        <v>9</v>
      </c>
      <c r="O429">
        <f t="shared" si="187"/>
        <v>66</v>
      </c>
      <c r="P429" t="e">
        <f t="shared" ca="1" si="188"/>
        <v>#REF!</v>
      </c>
    </row>
    <row r="430" spans="2:16" x14ac:dyDescent="0.25">
      <c r="B430" s="51" t="e">
        <f t="shared" ca="1" si="180"/>
        <v>#REF!</v>
      </c>
      <c r="C430" s="703" t="e">
        <f t="shared" ca="1" si="181"/>
        <v>#REF!</v>
      </c>
      <c r="I430" t="s">
        <v>171</v>
      </c>
      <c r="J430" t="s">
        <v>163</v>
      </c>
      <c r="K430" t="s">
        <v>36</v>
      </c>
      <c r="L430" t="str">
        <f t="shared" ref="L430:L461" si="191">IF(LEN(K430)=0,CONCATENATE(I430,"-",J430),CONCATENATE(I430,"-",J430,"-",K430))</f>
        <v>GastoVisi-Destino-Mes</v>
      </c>
      <c r="M430">
        <v>1</v>
      </c>
      <c r="N430">
        <v>13</v>
      </c>
      <c r="O430">
        <f t="shared" ref="O430:O461" si="192">IF(M430=1,1,O429+N430)</f>
        <v>1</v>
      </c>
      <c r="P430" t="e">
        <f t="shared" ref="P430:P461" ca="1" si="193">INDIRECT("'" &amp; L430 &amp; "'!A" &amp;  O430)</f>
        <v>#REF!</v>
      </c>
    </row>
    <row r="431" spans="2:16" x14ac:dyDescent="0.25">
      <c r="B431" s="51" t="e">
        <f t="shared" ca="1" si="180"/>
        <v>#REF!</v>
      </c>
      <c r="C431" s="703" t="e">
        <f t="shared" ca="1" si="181"/>
        <v>#REF!</v>
      </c>
      <c r="I431" t="s">
        <v>171</v>
      </c>
      <c r="J431" t="s">
        <v>163</v>
      </c>
      <c r="K431" t="s">
        <v>36</v>
      </c>
      <c r="L431" t="str">
        <f t="shared" si="191"/>
        <v>GastoVisi-Destino-Mes</v>
      </c>
      <c r="N431">
        <f t="shared" ref="N431:N433" si="194">N430</f>
        <v>13</v>
      </c>
      <c r="O431">
        <f t="shared" si="192"/>
        <v>14</v>
      </c>
      <c r="P431" t="e">
        <f t="shared" ca="1" si="193"/>
        <v>#REF!</v>
      </c>
    </row>
    <row r="432" spans="2:16" x14ac:dyDescent="0.25">
      <c r="B432" s="51" t="e">
        <f t="shared" ca="1" si="180"/>
        <v>#REF!</v>
      </c>
      <c r="C432" s="703" t="e">
        <f t="shared" ca="1" si="181"/>
        <v>#REF!</v>
      </c>
      <c r="I432" t="s">
        <v>171</v>
      </c>
      <c r="J432" t="s">
        <v>163</v>
      </c>
      <c r="K432" t="s">
        <v>36</v>
      </c>
      <c r="L432" t="str">
        <f t="shared" si="191"/>
        <v>GastoVisi-Destino-Mes</v>
      </c>
      <c r="N432">
        <f t="shared" si="194"/>
        <v>13</v>
      </c>
      <c r="O432">
        <f t="shared" si="192"/>
        <v>27</v>
      </c>
      <c r="P432" t="e">
        <f t="shared" ca="1" si="193"/>
        <v>#REF!</v>
      </c>
    </row>
    <row r="433" spans="2:16" x14ac:dyDescent="0.25">
      <c r="B433" s="51" t="e">
        <f t="shared" ca="1" si="180"/>
        <v>#REF!</v>
      </c>
      <c r="C433" s="703" t="e">
        <f t="shared" ca="1" si="181"/>
        <v>#REF!</v>
      </c>
      <c r="I433" t="s">
        <v>171</v>
      </c>
      <c r="J433" t="s">
        <v>163</v>
      </c>
      <c r="K433" t="s">
        <v>36</v>
      </c>
      <c r="L433" t="str">
        <f t="shared" si="191"/>
        <v>GastoVisi-Destino-Mes</v>
      </c>
      <c r="N433">
        <f t="shared" si="194"/>
        <v>13</v>
      </c>
      <c r="O433">
        <f t="shared" si="192"/>
        <v>40</v>
      </c>
      <c r="P433" t="e">
        <f t="shared" ca="1" si="193"/>
        <v>#REF!</v>
      </c>
    </row>
    <row r="434" spans="2:16" x14ac:dyDescent="0.25">
      <c r="B434" s="51" t="e">
        <f t="shared" ca="1" si="180"/>
        <v>#REF!</v>
      </c>
      <c r="C434" s="703" t="e">
        <f t="shared" ca="1" si="181"/>
        <v>#REF!</v>
      </c>
      <c r="I434" t="s">
        <v>171</v>
      </c>
      <c r="J434" t="s">
        <v>163</v>
      </c>
      <c r="K434" t="s">
        <v>36</v>
      </c>
      <c r="L434" t="str">
        <f t="shared" si="191"/>
        <v>GastoVisi-Destino-Mes</v>
      </c>
      <c r="N434">
        <f>N433+1</f>
        <v>14</v>
      </c>
      <c r="O434">
        <f t="shared" si="192"/>
        <v>54</v>
      </c>
      <c r="P434" t="e">
        <f t="shared" ca="1" si="193"/>
        <v>#REF!</v>
      </c>
    </row>
    <row r="435" spans="2:16" x14ac:dyDescent="0.25">
      <c r="B435" s="51" t="e">
        <f t="shared" ca="1" si="180"/>
        <v>#REF!</v>
      </c>
      <c r="C435" s="703" t="e">
        <f t="shared" ca="1" si="181"/>
        <v>#REF!</v>
      </c>
      <c r="I435" t="s">
        <v>171</v>
      </c>
      <c r="J435" t="s">
        <v>163</v>
      </c>
      <c r="K435" t="s">
        <v>36</v>
      </c>
      <c r="L435" t="str">
        <f t="shared" si="191"/>
        <v>GastoVisi-Destino-Mes</v>
      </c>
      <c r="N435">
        <f>N434-1</f>
        <v>13</v>
      </c>
      <c r="O435">
        <f t="shared" si="192"/>
        <v>67</v>
      </c>
      <c r="P435" t="e">
        <f t="shared" ca="1" si="193"/>
        <v>#REF!</v>
      </c>
    </row>
    <row r="436" spans="2:16" x14ac:dyDescent="0.25">
      <c r="B436" s="51" t="e">
        <f t="shared" ca="1" si="180"/>
        <v>#REF!</v>
      </c>
      <c r="C436" s="703" t="e">
        <f t="shared" ca="1" si="181"/>
        <v>#REF!</v>
      </c>
      <c r="I436" t="s">
        <v>171</v>
      </c>
      <c r="J436" t="s">
        <v>163</v>
      </c>
      <c r="K436" t="s">
        <v>36</v>
      </c>
      <c r="L436" t="str">
        <f t="shared" si="191"/>
        <v>GastoVisi-Destino-Mes</v>
      </c>
      <c r="N436">
        <f>N435+1</f>
        <v>14</v>
      </c>
      <c r="O436">
        <f t="shared" si="192"/>
        <v>81</v>
      </c>
      <c r="P436" t="e">
        <f t="shared" ca="1" si="193"/>
        <v>#REF!</v>
      </c>
    </row>
    <row r="437" spans="2:16" x14ac:dyDescent="0.25">
      <c r="B437" s="51" t="e">
        <f t="shared" ca="1" si="180"/>
        <v>#REF!</v>
      </c>
      <c r="C437" s="703" t="e">
        <f t="shared" ca="1" si="181"/>
        <v>#REF!</v>
      </c>
      <c r="I437" t="s">
        <v>171</v>
      </c>
      <c r="J437" t="s">
        <v>163</v>
      </c>
      <c r="K437" t="s">
        <v>36</v>
      </c>
      <c r="L437" t="str">
        <f t="shared" si="191"/>
        <v>GastoVisi-Destino-Mes</v>
      </c>
      <c r="N437">
        <f>N436-1</f>
        <v>13</v>
      </c>
      <c r="O437">
        <f t="shared" si="192"/>
        <v>94</v>
      </c>
      <c r="P437" t="e">
        <f t="shared" ca="1" si="193"/>
        <v>#REF!</v>
      </c>
    </row>
    <row r="438" spans="2:16" ht="22.8" x14ac:dyDescent="0.25">
      <c r="B438" s="51" t="str">
        <f t="shared" ca="1" si="180"/>
        <v>T113GT</v>
      </c>
      <c r="C438" s="703" t="str">
        <f t="shared" ca="1" si="181"/>
        <v>Gasto total de visitantes procedentes del extranjero con destino en la C.A. de Euskadi, por país de residencia según vía de acceso. 2017. (V. Absolutos)</v>
      </c>
      <c r="I438" t="s">
        <v>171</v>
      </c>
      <c r="J438" t="s">
        <v>38</v>
      </c>
      <c r="K438" t="s">
        <v>164</v>
      </c>
      <c r="L438" t="str">
        <f t="shared" si="191"/>
        <v>GastoVisi-Resi-Vía</v>
      </c>
      <c r="M438">
        <v>1</v>
      </c>
      <c r="N438">
        <v>16</v>
      </c>
      <c r="O438">
        <f t="shared" si="192"/>
        <v>1</v>
      </c>
      <c r="P438" t="str">
        <f t="shared" ca="1" si="193"/>
        <v>T113GT.- Gasto total de visitantes procedentes del extranjero con destino en la C.A. de Euskadi, por país de residencia según vía de acceso. 2017. (V. Absolutos)</v>
      </c>
    </row>
    <row r="439" spans="2:16" ht="22.8" x14ac:dyDescent="0.25">
      <c r="B439" s="51" t="str">
        <f t="shared" ca="1" si="180"/>
        <v>T113H</v>
      </c>
      <c r="C439" s="703" t="str">
        <f t="shared" ca="1" si="181"/>
        <v>Gasto total de visitantes procedentes del extranjero con destino en la C.A. de Euskadi, por país de residencia según vía de acceso. 2017. (% Horizontal)</v>
      </c>
      <c r="I439" t="s">
        <v>171</v>
      </c>
      <c r="J439" t="s">
        <v>38</v>
      </c>
      <c r="K439" t="s">
        <v>164</v>
      </c>
      <c r="L439" t="str">
        <f t="shared" si="191"/>
        <v>GastoVisi-Resi-Vía</v>
      </c>
      <c r="N439">
        <f t="shared" ref="N439:N441" si="195">N438</f>
        <v>16</v>
      </c>
      <c r="O439">
        <f t="shared" si="192"/>
        <v>17</v>
      </c>
      <c r="P439" t="str">
        <f t="shared" ca="1" si="193"/>
        <v>T113H.- Gasto total de visitantes procedentes del extranjero con destino en la C.A. de Euskadi, por país de residencia según vía de acceso. 2017. (% Horizontal)</v>
      </c>
    </row>
    <row r="440" spans="2:16" ht="22.8" x14ac:dyDescent="0.25">
      <c r="B440" s="51" t="str">
        <f t="shared" ca="1" si="180"/>
        <v>T113V</v>
      </c>
      <c r="C440" s="703" t="str">
        <f t="shared" ca="1" si="181"/>
        <v>Gasto total de visitantes procedentes del extranjero con destino en la C.A. de Euskadi, por país de residencia según vía de acceso. 2017. (% Vertical)</v>
      </c>
      <c r="I440" t="s">
        <v>171</v>
      </c>
      <c r="J440" t="s">
        <v>38</v>
      </c>
      <c r="K440" t="s">
        <v>164</v>
      </c>
      <c r="L440" t="str">
        <f t="shared" si="191"/>
        <v>GastoVisi-Resi-Vía</v>
      </c>
      <c r="N440">
        <f t="shared" si="195"/>
        <v>16</v>
      </c>
      <c r="O440">
        <f t="shared" si="192"/>
        <v>33</v>
      </c>
      <c r="P440" t="str">
        <f t="shared" ca="1" si="193"/>
        <v>T113V.- Gasto total de visitantes procedentes del extranjero con destino en la C.A. de Euskadi, por país de residencia según vía de acceso. 2017. (% Vertical)</v>
      </c>
    </row>
    <row r="441" spans="2:16" ht="34.200000000000003" x14ac:dyDescent="0.25">
      <c r="B441" s="51" t="str">
        <f t="shared" ca="1" si="180"/>
        <v>V113GT</v>
      </c>
      <c r="C441" s="703" t="str">
        <f t="shared" ca="1" si="181"/>
        <v>Variación interanual del gasto total de visitantes procedentes del extranjero con destino en la C.A. de Euskadi, por país de residencia según vía de acceso. 2017. (% Variación)</v>
      </c>
      <c r="I441" t="s">
        <v>171</v>
      </c>
      <c r="J441" t="s">
        <v>38</v>
      </c>
      <c r="K441" t="s">
        <v>164</v>
      </c>
      <c r="L441" t="str">
        <f t="shared" si="191"/>
        <v>GastoVisi-Resi-Vía</v>
      </c>
      <c r="N441">
        <f t="shared" si="195"/>
        <v>16</v>
      </c>
      <c r="O441">
        <f t="shared" si="192"/>
        <v>49</v>
      </c>
      <c r="P441" t="str">
        <f t="shared" ca="1" si="193"/>
        <v>V113GT.- Variación interanual del gasto total de visitantes procedentes del extranjero con destino en la C.A. de Euskadi, por país de residencia según vía de acceso. 2017. (% Variación)</v>
      </c>
    </row>
    <row r="442" spans="2:16" ht="34.200000000000003" x14ac:dyDescent="0.25">
      <c r="B442" s="51" t="str">
        <f t="shared" ca="1" si="180"/>
        <v>T113GMD</v>
      </c>
      <c r="C442" s="703" t="str">
        <f t="shared" ca="1" si="181"/>
        <v>Gasto medio diario de visitantes procedentes del extranjero con destino en la C.A. de Euskadi, por país de residencia según vía de acceso. 2017. (V. Absolutos)</v>
      </c>
      <c r="I442" t="s">
        <v>171</v>
      </c>
      <c r="J442" t="s">
        <v>38</v>
      </c>
      <c r="K442" t="s">
        <v>164</v>
      </c>
      <c r="L442" t="str">
        <f t="shared" si="191"/>
        <v>GastoVisi-Resi-Vía</v>
      </c>
      <c r="N442">
        <f>N441+1</f>
        <v>17</v>
      </c>
      <c r="O442">
        <f t="shared" si="192"/>
        <v>66</v>
      </c>
      <c r="P442" t="str">
        <f t="shared" ca="1" si="193"/>
        <v>T113GMD.- Gasto medio diario de visitantes procedentes del extranjero con destino en la C.A. de Euskadi, por país de residencia según vía de acceso. 2017. (V. Absolutos)</v>
      </c>
    </row>
    <row r="443" spans="2:16" ht="34.200000000000003" x14ac:dyDescent="0.25">
      <c r="B443" s="51" t="str">
        <f t="shared" ca="1" si="180"/>
        <v>V113GMD</v>
      </c>
      <c r="C443" s="703" t="str">
        <f t="shared" ca="1" si="181"/>
        <v>Variación interanual del gasto medio diario de visitantes procedentes del extranjero con destino en la C.A. de Euskadi, por país de residencia según vía de acceso. 2017. (% Variación)</v>
      </c>
      <c r="I443" t="s">
        <v>171</v>
      </c>
      <c r="J443" t="s">
        <v>38</v>
      </c>
      <c r="K443" t="s">
        <v>164</v>
      </c>
      <c r="L443" t="str">
        <f t="shared" si="191"/>
        <v>GastoVisi-Resi-Vía</v>
      </c>
      <c r="N443">
        <f>N442-1</f>
        <v>16</v>
      </c>
      <c r="O443">
        <f t="shared" si="192"/>
        <v>82</v>
      </c>
      <c r="P443" t="str">
        <f t="shared" ca="1" si="193"/>
        <v>V113GMD.- Variación interanual del gasto medio diario de visitantes procedentes del extranjero con destino en la C.A. de Euskadi, por país de residencia según vía de acceso. 2017. (% Variación)</v>
      </c>
    </row>
    <row r="444" spans="2:16" x14ac:dyDescent="0.25">
      <c r="B444" s="51" t="e">
        <f t="shared" ca="1" si="180"/>
        <v>#VALUE!</v>
      </c>
      <c r="C444" s="703" t="e">
        <f t="shared" ca="1" si="181"/>
        <v>#VALUE!</v>
      </c>
      <c r="I444" t="s">
        <v>171</v>
      </c>
      <c r="J444" t="s">
        <v>38</v>
      </c>
      <c r="K444" t="s">
        <v>164</v>
      </c>
      <c r="L444" t="str">
        <f t="shared" si="191"/>
        <v>GastoVisi-Resi-Vía</v>
      </c>
      <c r="N444">
        <f>N443+1</f>
        <v>17</v>
      </c>
      <c r="O444">
        <f t="shared" si="192"/>
        <v>99</v>
      </c>
      <c r="P444">
        <f t="shared" ca="1" si="193"/>
        <v>0</v>
      </c>
    </row>
    <row r="445" spans="2:16" x14ac:dyDescent="0.25">
      <c r="B445" s="51" t="e">
        <f t="shared" ca="1" si="180"/>
        <v>#VALUE!</v>
      </c>
      <c r="C445" s="703" t="e">
        <f t="shared" ca="1" si="181"/>
        <v>#VALUE!</v>
      </c>
      <c r="I445" t="s">
        <v>171</v>
      </c>
      <c r="J445" t="s">
        <v>38</v>
      </c>
      <c r="K445" t="s">
        <v>164</v>
      </c>
      <c r="L445" t="str">
        <f t="shared" si="191"/>
        <v>GastoVisi-Resi-Vía</v>
      </c>
      <c r="N445">
        <f>N444-1</f>
        <v>16</v>
      </c>
      <c r="O445">
        <f t="shared" si="192"/>
        <v>115</v>
      </c>
      <c r="P445">
        <f t="shared" ca="1" si="193"/>
        <v>0</v>
      </c>
    </row>
    <row r="446" spans="2:16" x14ac:dyDescent="0.25">
      <c r="B446" s="51" t="e">
        <f t="shared" ca="1" si="180"/>
        <v>#REF!</v>
      </c>
      <c r="C446" s="703" t="e">
        <f t="shared" ca="1" si="181"/>
        <v>#REF!</v>
      </c>
      <c r="I446" t="s">
        <v>171</v>
      </c>
      <c r="J446" t="s">
        <v>23</v>
      </c>
      <c r="K446" t="s">
        <v>164</v>
      </c>
      <c r="L446" t="str">
        <f t="shared" si="191"/>
        <v>GastoVisi-Motivo-Vía</v>
      </c>
      <c r="M446">
        <v>1</v>
      </c>
      <c r="N446">
        <v>11</v>
      </c>
      <c r="O446">
        <f t="shared" si="192"/>
        <v>1</v>
      </c>
      <c r="P446" t="e">
        <f t="shared" ca="1" si="193"/>
        <v>#REF!</v>
      </c>
    </row>
    <row r="447" spans="2:16" x14ac:dyDescent="0.25">
      <c r="B447" s="51" t="e">
        <f t="shared" ca="1" si="180"/>
        <v>#REF!</v>
      </c>
      <c r="C447" s="703" t="e">
        <f t="shared" ca="1" si="181"/>
        <v>#REF!</v>
      </c>
      <c r="I447" t="s">
        <v>171</v>
      </c>
      <c r="J447" t="s">
        <v>23</v>
      </c>
      <c r="K447" t="s">
        <v>164</v>
      </c>
      <c r="L447" t="str">
        <f t="shared" si="191"/>
        <v>GastoVisi-Motivo-Vía</v>
      </c>
      <c r="N447">
        <f t="shared" ref="N447:N449" si="196">N446</f>
        <v>11</v>
      </c>
      <c r="O447">
        <f t="shared" si="192"/>
        <v>12</v>
      </c>
      <c r="P447" t="e">
        <f t="shared" ca="1" si="193"/>
        <v>#REF!</v>
      </c>
    </row>
    <row r="448" spans="2:16" x14ac:dyDescent="0.25">
      <c r="B448" s="51" t="e">
        <f t="shared" ca="1" si="180"/>
        <v>#REF!</v>
      </c>
      <c r="C448" s="703" t="e">
        <f t="shared" ca="1" si="181"/>
        <v>#REF!</v>
      </c>
      <c r="I448" t="s">
        <v>171</v>
      </c>
      <c r="J448" t="s">
        <v>23</v>
      </c>
      <c r="K448" t="s">
        <v>164</v>
      </c>
      <c r="L448" t="str">
        <f t="shared" si="191"/>
        <v>GastoVisi-Motivo-Vía</v>
      </c>
      <c r="N448">
        <f t="shared" si="196"/>
        <v>11</v>
      </c>
      <c r="O448">
        <f t="shared" si="192"/>
        <v>23</v>
      </c>
      <c r="P448" t="e">
        <f t="shared" ca="1" si="193"/>
        <v>#REF!</v>
      </c>
    </row>
    <row r="449" spans="2:16" x14ac:dyDescent="0.25">
      <c r="B449" s="51" t="e">
        <f t="shared" ca="1" si="180"/>
        <v>#REF!</v>
      </c>
      <c r="C449" s="703" t="e">
        <f t="shared" ca="1" si="181"/>
        <v>#REF!</v>
      </c>
      <c r="I449" t="s">
        <v>171</v>
      </c>
      <c r="J449" t="s">
        <v>23</v>
      </c>
      <c r="K449" t="s">
        <v>164</v>
      </c>
      <c r="L449" t="str">
        <f t="shared" si="191"/>
        <v>GastoVisi-Motivo-Vía</v>
      </c>
      <c r="N449">
        <f t="shared" si="196"/>
        <v>11</v>
      </c>
      <c r="O449">
        <f t="shared" si="192"/>
        <v>34</v>
      </c>
      <c r="P449" t="e">
        <f t="shared" ca="1" si="193"/>
        <v>#REF!</v>
      </c>
    </row>
    <row r="450" spans="2:16" x14ac:dyDescent="0.25">
      <c r="B450" s="51" t="e">
        <f t="shared" ca="1" si="180"/>
        <v>#REF!</v>
      </c>
      <c r="C450" s="703" t="e">
        <f t="shared" ca="1" si="181"/>
        <v>#REF!</v>
      </c>
      <c r="I450" t="s">
        <v>171</v>
      </c>
      <c r="J450" t="s">
        <v>23</v>
      </c>
      <c r="K450" t="s">
        <v>164</v>
      </c>
      <c r="L450" t="str">
        <f t="shared" si="191"/>
        <v>GastoVisi-Motivo-Vía</v>
      </c>
      <c r="N450">
        <f>N449+2</f>
        <v>13</v>
      </c>
      <c r="O450">
        <f t="shared" si="192"/>
        <v>47</v>
      </c>
      <c r="P450" t="e">
        <f t="shared" ca="1" si="193"/>
        <v>#REF!</v>
      </c>
    </row>
    <row r="451" spans="2:16" x14ac:dyDescent="0.25">
      <c r="B451" s="51" t="e">
        <f t="shared" ca="1" si="180"/>
        <v>#REF!</v>
      </c>
      <c r="C451" s="703" t="e">
        <f t="shared" ca="1" si="181"/>
        <v>#REF!</v>
      </c>
      <c r="I451" t="s">
        <v>171</v>
      </c>
      <c r="J451" t="s">
        <v>23</v>
      </c>
      <c r="K451" t="s">
        <v>164</v>
      </c>
      <c r="L451" t="str">
        <f t="shared" si="191"/>
        <v>GastoVisi-Motivo-Vía</v>
      </c>
      <c r="N451">
        <f>N450-2</f>
        <v>11</v>
      </c>
      <c r="O451">
        <f t="shared" si="192"/>
        <v>58</v>
      </c>
      <c r="P451" t="e">
        <f t="shared" ca="1" si="193"/>
        <v>#REF!</v>
      </c>
    </row>
    <row r="452" spans="2:16" x14ac:dyDescent="0.25">
      <c r="B452" s="51" t="e">
        <f t="shared" ca="1" si="180"/>
        <v>#REF!</v>
      </c>
      <c r="C452" s="703" t="e">
        <f t="shared" ca="1" si="181"/>
        <v>#REF!</v>
      </c>
      <c r="I452" t="s">
        <v>171</v>
      </c>
      <c r="J452" t="s">
        <v>23</v>
      </c>
      <c r="K452" t="s">
        <v>164</v>
      </c>
      <c r="L452" t="str">
        <f t="shared" si="191"/>
        <v>GastoVisi-Motivo-Vía</v>
      </c>
      <c r="N452">
        <f>N451+2</f>
        <v>13</v>
      </c>
      <c r="O452">
        <f t="shared" si="192"/>
        <v>71</v>
      </c>
      <c r="P452" t="e">
        <f t="shared" ca="1" si="193"/>
        <v>#REF!</v>
      </c>
    </row>
    <row r="453" spans="2:16" x14ac:dyDescent="0.25">
      <c r="B453" s="51" t="e">
        <f t="shared" ca="1" si="180"/>
        <v>#REF!</v>
      </c>
      <c r="C453" s="703" t="e">
        <f t="shared" ca="1" si="181"/>
        <v>#REF!</v>
      </c>
      <c r="I453" t="s">
        <v>171</v>
      </c>
      <c r="J453" t="s">
        <v>23</v>
      </c>
      <c r="K453" t="s">
        <v>164</v>
      </c>
      <c r="L453" t="str">
        <f t="shared" si="191"/>
        <v>GastoVisi-Motivo-Vía</v>
      </c>
      <c r="N453">
        <f>N452-2</f>
        <v>11</v>
      </c>
      <c r="O453">
        <f t="shared" si="192"/>
        <v>82</v>
      </c>
      <c r="P453" t="e">
        <f t="shared" ca="1" si="193"/>
        <v>#REF!</v>
      </c>
    </row>
    <row r="454" spans="2:16" x14ac:dyDescent="0.25">
      <c r="B454" s="51" t="e">
        <f t="shared" ca="1" si="180"/>
        <v>#REF!</v>
      </c>
      <c r="C454" s="703" t="e">
        <f t="shared" ca="1" si="181"/>
        <v>#REF!</v>
      </c>
      <c r="I454" t="s">
        <v>171</v>
      </c>
      <c r="J454" t="s">
        <v>162</v>
      </c>
      <c r="K454" t="s">
        <v>164</v>
      </c>
      <c r="L454" t="str">
        <f t="shared" si="191"/>
        <v>GastoVisi-Prov-Vía</v>
      </c>
      <c r="M454">
        <v>1</v>
      </c>
      <c r="N454">
        <v>10</v>
      </c>
      <c r="O454">
        <f t="shared" si="192"/>
        <v>1</v>
      </c>
      <c r="P454" t="e">
        <f t="shared" ca="1" si="193"/>
        <v>#REF!</v>
      </c>
    </row>
    <row r="455" spans="2:16" x14ac:dyDescent="0.25">
      <c r="B455" s="51" t="e">
        <f t="shared" ca="1" si="180"/>
        <v>#REF!</v>
      </c>
      <c r="C455" s="703" t="e">
        <f t="shared" ca="1" si="181"/>
        <v>#REF!</v>
      </c>
      <c r="I455" t="s">
        <v>171</v>
      </c>
      <c r="J455" t="s">
        <v>162</v>
      </c>
      <c r="K455" t="s">
        <v>164</v>
      </c>
      <c r="L455" t="str">
        <f t="shared" si="191"/>
        <v>GastoVisi-Prov-Vía</v>
      </c>
      <c r="N455">
        <f t="shared" ref="N455:N457" si="197">N454</f>
        <v>10</v>
      </c>
      <c r="O455">
        <f t="shared" si="192"/>
        <v>11</v>
      </c>
      <c r="P455" t="e">
        <f t="shared" ca="1" si="193"/>
        <v>#REF!</v>
      </c>
    </row>
    <row r="456" spans="2:16" x14ac:dyDescent="0.25">
      <c r="B456" s="51" t="e">
        <f t="shared" ca="1" si="180"/>
        <v>#REF!</v>
      </c>
      <c r="C456" s="703" t="e">
        <f t="shared" ca="1" si="181"/>
        <v>#REF!</v>
      </c>
      <c r="I456" t="s">
        <v>171</v>
      </c>
      <c r="J456" t="s">
        <v>162</v>
      </c>
      <c r="K456" t="s">
        <v>164</v>
      </c>
      <c r="L456" t="str">
        <f t="shared" si="191"/>
        <v>GastoVisi-Prov-Vía</v>
      </c>
      <c r="N456">
        <f t="shared" si="197"/>
        <v>10</v>
      </c>
      <c r="O456">
        <f t="shared" si="192"/>
        <v>21</v>
      </c>
      <c r="P456" t="e">
        <f t="shared" ca="1" si="193"/>
        <v>#REF!</v>
      </c>
    </row>
    <row r="457" spans="2:16" x14ac:dyDescent="0.25">
      <c r="B457" s="51" t="e">
        <f t="shared" ca="1" si="180"/>
        <v>#REF!</v>
      </c>
      <c r="C457" s="703" t="e">
        <f t="shared" ca="1" si="181"/>
        <v>#REF!</v>
      </c>
      <c r="I457" t="s">
        <v>171</v>
      </c>
      <c r="J457" t="s">
        <v>162</v>
      </c>
      <c r="K457" t="s">
        <v>164</v>
      </c>
      <c r="L457" t="str">
        <f t="shared" si="191"/>
        <v>GastoVisi-Prov-Vía</v>
      </c>
      <c r="N457">
        <f t="shared" si="197"/>
        <v>10</v>
      </c>
      <c r="O457">
        <f t="shared" si="192"/>
        <v>31</v>
      </c>
      <c r="P457" t="e">
        <f t="shared" ca="1" si="193"/>
        <v>#REF!</v>
      </c>
    </row>
    <row r="458" spans="2:16" x14ac:dyDescent="0.25">
      <c r="B458" s="51" t="e">
        <f t="shared" ca="1" si="180"/>
        <v>#REF!</v>
      </c>
      <c r="C458" s="703" t="e">
        <f t="shared" ca="1" si="181"/>
        <v>#REF!</v>
      </c>
      <c r="I458" t="s">
        <v>171</v>
      </c>
      <c r="J458" t="s">
        <v>162</v>
      </c>
      <c r="K458" t="s">
        <v>164</v>
      </c>
      <c r="L458" t="str">
        <f t="shared" si="191"/>
        <v>GastoVisi-Prov-Vía</v>
      </c>
      <c r="N458">
        <f>N457+1</f>
        <v>11</v>
      </c>
      <c r="O458">
        <f t="shared" si="192"/>
        <v>42</v>
      </c>
      <c r="P458" t="e">
        <f t="shared" ca="1" si="193"/>
        <v>#REF!</v>
      </c>
    </row>
    <row r="459" spans="2:16" x14ac:dyDescent="0.25">
      <c r="B459" s="51" t="e">
        <f t="shared" ca="1" si="180"/>
        <v>#REF!</v>
      </c>
      <c r="C459" s="703" t="e">
        <f t="shared" ca="1" si="181"/>
        <v>#REF!</v>
      </c>
      <c r="I459" t="s">
        <v>171</v>
      </c>
      <c r="J459" t="s">
        <v>162</v>
      </c>
      <c r="K459" t="s">
        <v>164</v>
      </c>
      <c r="L459" t="str">
        <f t="shared" si="191"/>
        <v>GastoVisi-Prov-Vía</v>
      </c>
      <c r="N459">
        <f>N458-1</f>
        <v>10</v>
      </c>
      <c r="O459">
        <f t="shared" si="192"/>
        <v>52</v>
      </c>
      <c r="P459" t="e">
        <f t="shared" ca="1" si="193"/>
        <v>#REF!</v>
      </c>
    </row>
    <row r="460" spans="2:16" x14ac:dyDescent="0.25">
      <c r="B460" s="51" t="e">
        <f t="shared" ca="1" si="180"/>
        <v>#REF!</v>
      </c>
      <c r="C460" s="703" t="e">
        <f t="shared" ca="1" si="181"/>
        <v>#REF!</v>
      </c>
      <c r="I460" t="s">
        <v>171</v>
      </c>
      <c r="J460" t="s">
        <v>162</v>
      </c>
      <c r="K460" t="s">
        <v>164</v>
      </c>
      <c r="L460" t="str">
        <f t="shared" si="191"/>
        <v>GastoVisi-Prov-Vía</v>
      </c>
      <c r="N460">
        <f>N459+1</f>
        <v>11</v>
      </c>
      <c r="O460">
        <f t="shared" si="192"/>
        <v>63</v>
      </c>
      <c r="P460" t="e">
        <f t="shared" ca="1" si="193"/>
        <v>#REF!</v>
      </c>
    </row>
    <row r="461" spans="2:16" x14ac:dyDescent="0.25">
      <c r="B461" s="51" t="e">
        <f t="shared" ca="1" si="180"/>
        <v>#REF!</v>
      </c>
      <c r="C461" s="703" t="e">
        <f t="shared" ca="1" si="181"/>
        <v>#REF!</v>
      </c>
      <c r="I461" t="s">
        <v>171</v>
      </c>
      <c r="J461" t="s">
        <v>162</v>
      </c>
      <c r="K461" t="s">
        <v>164</v>
      </c>
      <c r="L461" t="str">
        <f t="shared" si="191"/>
        <v>GastoVisi-Prov-Vía</v>
      </c>
      <c r="N461">
        <f>N460-1</f>
        <v>10</v>
      </c>
      <c r="O461">
        <f t="shared" si="192"/>
        <v>73</v>
      </c>
      <c r="P461" t="e">
        <f t="shared" ca="1" si="193"/>
        <v>#REF!</v>
      </c>
    </row>
    <row r="462" spans="2:16" x14ac:dyDescent="0.25">
      <c r="B462" s="51" t="e">
        <f t="shared" ca="1" si="180"/>
        <v>#REF!</v>
      </c>
      <c r="C462" s="703" t="e">
        <f t="shared" ca="1" si="181"/>
        <v>#REF!</v>
      </c>
      <c r="I462" t="s">
        <v>171</v>
      </c>
      <c r="J462" t="s">
        <v>163</v>
      </c>
      <c r="K462" t="s">
        <v>164</v>
      </c>
      <c r="L462" t="str">
        <f t="shared" ref="L462:L485" si="198">IF(LEN(K462)=0,CONCATENATE(I462,"-",J462),CONCATENATE(I462,"-",J462,"-",K462))</f>
        <v>GastoVisi-Destino-Vía</v>
      </c>
      <c r="M462">
        <v>1</v>
      </c>
      <c r="N462">
        <v>12</v>
      </c>
      <c r="O462">
        <f t="shared" ref="O462:O485" si="199">IF(M462=1,1,O461+N462)</f>
        <v>1</v>
      </c>
      <c r="P462" t="e">
        <f t="shared" ref="P462:P485" ca="1" si="200">INDIRECT("'" &amp; L462 &amp; "'!A" &amp;  O462)</f>
        <v>#REF!</v>
      </c>
    </row>
    <row r="463" spans="2:16" x14ac:dyDescent="0.25">
      <c r="B463" s="51" t="e">
        <f t="shared" ca="1" si="180"/>
        <v>#REF!</v>
      </c>
      <c r="C463" s="703" t="e">
        <f t="shared" ca="1" si="181"/>
        <v>#REF!</v>
      </c>
      <c r="I463" t="s">
        <v>171</v>
      </c>
      <c r="J463" t="s">
        <v>163</v>
      </c>
      <c r="K463" t="s">
        <v>164</v>
      </c>
      <c r="L463" t="str">
        <f t="shared" si="198"/>
        <v>GastoVisi-Destino-Vía</v>
      </c>
      <c r="N463">
        <f t="shared" ref="N463:N465" si="201">N462</f>
        <v>12</v>
      </c>
      <c r="O463">
        <f t="shared" si="199"/>
        <v>13</v>
      </c>
      <c r="P463" t="e">
        <f t="shared" ca="1" si="200"/>
        <v>#REF!</v>
      </c>
    </row>
    <row r="464" spans="2:16" x14ac:dyDescent="0.25">
      <c r="B464" s="51" t="e">
        <f t="shared" ref="B464:B509" ca="1" si="202">MID(P464,1,FIND(".-",P464)-1)</f>
        <v>#REF!</v>
      </c>
      <c r="C464" s="703" t="e">
        <f t="shared" ref="C464:C509" ca="1" si="203">MID(P464,FIND(".-",P464)+3,(LEN(P464)-FIND(".-",P464)-2))</f>
        <v>#REF!</v>
      </c>
      <c r="I464" t="s">
        <v>171</v>
      </c>
      <c r="J464" t="s">
        <v>163</v>
      </c>
      <c r="K464" t="s">
        <v>164</v>
      </c>
      <c r="L464" t="str">
        <f t="shared" si="198"/>
        <v>GastoVisi-Destino-Vía</v>
      </c>
      <c r="N464">
        <f t="shared" si="201"/>
        <v>12</v>
      </c>
      <c r="O464">
        <f t="shared" si="199"/>
        <v>25</v>
      </c>
      <c r="P464" t="e">
        <f t="shared" ca="1" si="200"/>
        <v>#REF!</v>
      </c>
    </row>
    <row r="465" spans="2:16" x14ac:dyDescent="0.25">
      <c r="B465" s="51" t="e">
        <f t="shared" ca="1" si="202"/>
        <v>#REF!</v>
      </c>
      <c r="C465" s="703" t="e">
        <f t="shared" ca="1" si="203"/>
        <v>#REF!</v>
      </c>
      <c r="I465" t="s">
        <v>171</v>
      </c>
      <c r="J465" t="s">
        <v>163</v>
      </c>
      <c r="K465" t="s">
        <v>164</v>
      </c>
      <c r="L465" t="str">
        <f t="shared" si="198"/>
        <v>GastoVisi-Destino-Vía</v>
      </c>
      <c r="N465">
        <f t="shared" si="201"/>
        <v>12</v>
      </c>
      <c r="O465">
        <f t="shared" si="199"/>
        <v>37</v>
      </c>
      <c r="P465" t="e">
        <f t="shared" ca="1" si="200"/>
        <v>#REF!</v>
      </c>
    </row>
    <row r="466" spans="2:16" x14ac:dyDescent="0.25">
      <c r="B466" s="51" t="e">
        <f t="shared" ca="1" si="202"/>
        <v>#REF!</v>
      </c>
      <c r="C466" s="703" t="e">
        <f t="shared" ca="1" si="203"/>
        <v>#REF!</v>
      </c>
      <c r="I466" t="s">
        <v>171</v>
      </c>
      <c r="J466" t="s">
        <v>163</v>
      </c>
      <c r="K466" t="s">
        <v>164</v>
      </c>
      <c r="L466" t="str">
        <f t="shared" si="198"/>
        <v>GastoVisi-Destino-Vía</v>
      </c>
      <c r="N466">
        <f>N465+1</f>
        <v>13</v>
      </c>
      <c r="O466">
        <f t="shared" si="199"/>
        <v>50</v>
      </c>
      <c r="P466" t="e">
        <f t="shared" ca="1" si="200"/>
        <v>#REF!</v>
      </c>
    </row>
    <row r="467" spans="2:16" x14ac:dyDescent="0.25">
      <c r="B467" s="51" t="e">
        <f t="shared" ca="1" si="202"/>
        <v>#REF!</v>
      </c>
      <c r="C467" s="703" t="e">
        <f t="shared" ca="1" si="203"/>
        <v>#REF!</v>
      </c>
      <c r="I467" t="s">
        <v>171</v>
      </c>
      <c r="J467" t="s">
        <v>163</v>
      </c>
      <c r="K467" t="s">
        <v>164</v>
      </c>
      <c r="L467" t="str">
        <f t="shared" si="198"/>
        <v>GastoVisi-Destino-Vía</v>
      </c>
      <c r="N467">
        <f>N466-1</f>
        <v>12</v>
      </c>
      <c r="O467">
        <f t="shared" si="199"/>
        <v>62</v>
      </c>
      <c r="P467" t="e">
        <f t="shared" ca="1" si="200"/>
        <v>#REF!</v>
      </c>
    </row>
    <row r="468" spans="2:16" x14ac:dyDescent="0.25">
      <c r="B468" s="51" t="e">
        <f t="shared" ca="1" si="202"/>
        <v>#REF!</v>
      </c>
      <c r="C468" s="703" t="e">
        <f t="shared" ca="1" si="203"/>
        <v>#REF!</v>
      </c>
      <c r="I468" t="s">
        <v>171</v>
      </c>
      <c r="J468" t="s">
        <v>163</v>
      </c>
      <c r="K468" t="s">
        <v>164</v>
      </c>
      <c r="L468" t="str">
        <f t="shared" si="198"/>
        <v>GastoVisi-Destino-Vía</v>
      </c>
      <c r="N468">
        <f>N467+1</f>
        <v>13</v>
      </c>
      <c r="O468">
        <f t="shared" si="199"/>
        <v>75</v>
      </c>
      <c r="P468" t="e">
        <f t="shared" ca="1" si="200"/>
        <v>#REF!</v>
      </c>
    </row>
    <row r="469" spans="2:16" x14ac:dyDescent="0.25">
      <c r="B469" s="51" t="e">
        <f t="shared" ca="1" si="202"/>
        <v>#REF!</v>
      </c>
      <c r="C469" s="703" t="e">
        <f t="shared" ca="1" si="203"/>
        <v>#REF!</v>
      </c>
      <c r="I469" t="s">
        <v>171</v>
      </c>
      <c r="J469" t="s">
        <v>163</v>
      </c>
      <c r="K469" t="s">
        <v>164</v>
      </c>
      <c r="L469" t="str">
        <f t="shared" si="198"/>
        <v>GastoVisi-Destino-Vía</v>
      </c>
      <c r="N469">
        <f>N468-1</f>
        <v>12</v>
      </c>
      <c r="O469">
        <f t="shared" si="199"/>
        <v>87</v>
      </c>
      <c r="P469" t="e">
        <f t="shared" ca="1" si="200"/>
        <v>#REF!</v>
      </c>
    </row>
    <row r="470" spans="2:16" x14ac:dyDescent="0.25">
      <c r="B470" s="51" t="e">
        <f t="shared" ca="1" si="202"/>
        <v>#REF!</v>
      </c>
      <c r="C470" s="703" t="e">
        <f t="shared" ca="1" si="203"/>
        <v>#REF!</v>
      </c>
      <c r="I470" t="s">
        <v>171</v>
      </c>
      <c r="J470" t="s">
        <v>23</v>
      </c>
      <c r="K470" t="s">
        <v>38</v>
      </c>
      <c r="L470" t="str">
        <f t="shared" si="198"/>
        <v>GastoVisi-Motivo-Resi</v>
      </c>
      <c r="M470">
        <v>1</v>
      </c>
      <c r="N470">
        <v>10</v>
      </c>
      <c r="O470">
        <f t="shared" si="199"/>
        <v>1</v>
      </c>
      <c r="P470" t="e">
        <f t="shared" ca="1" si="200"/>
        <v>#REF!</v>
      </c>
    </row>
    <row r="471" spans="2:16" x14ac:dyDescent="0.25">
      <c r="B471" s="51" t="e">
        <f t="shared" ca="1" si="202"/>
        <v>#REF!</v>
      </c>
      <c r="C471" s="703" t="e">
        <f t="shared" ca="1" si="203"/>
        <v>#REF!</v>
      </c>
      <c r="I471" t="s">
        <v>171</v>
      </c>
      <c r="J471" t="s">
        <v>23</v>
      </c>
      <c r="K471" t="s">
        <v>38</v>
      </c>
      <c r="L471" t="str">
        <f t="shared" si="198"/>
        <v>GastoVisi-Motivo-Resi</v>
      </c>
      <c r="N471">
        <f t="shared" ref="N471:N473" si="204">N470</f>
        <v>10</v>
      </c>
      <c r="O471">
        <f t="shared" si="199"/>
        <v>11</v>
      </c>
      <c r="P471" t="e">
        <f t="shared" ca="1" si="200"/>
        <v>#REF!</v>
      </c>
    </row>
    <row r="472" spans="2:16" x14ac:dyDescent="0.25">
      <c r="B472" s="51" t="e">
        <f t="shared" ca="1" si="202"/>
        <v>#REF!</v>
      </c>
      <c r="C472" s="703" t="e">
        <f t="shared" ca="1" si="203"/>
        <v>#REF!</v>
      </c>
      <c r="I472" t="s">
        <v>171</v>
      </c>
      <c r="J472" t="s">
        <v>23</v>
      </c>
      <c r="K472" t="s">
        <v>38</v>
      </c>
      <c r="L472" t="str">
        <f t="shared" si="198"/>
        <v>GastoVisi-Motivo-Resi</v>
      </c>
      <c r="N472">
        <f t="shared" si="204"/>
        <v>10</v>
      </c>
      <c r="O472">
        <f t="shared" si="199"/>
        <v>21</v>
      </c>
      <c r="P472" t="e">
        <f t="shared" ca="1" si="200"/>
        <v>#REF!</v>
      </c>
    </row>
    <row r="473" spans="2:16" x14ac:dyDescent="0.25">
      <c r="B473" s="51" t="e">
        <f t="shared" ca="1" si="202"/>
        <v>#REF!</v>
      </c>
      <c r="C473" s="703" t="e">
        <f t="shared" ca="1" si="203"/>
        <v>#REF!</v>
      </c>
      <c r="I473" t="s">
        <v>171</v>
      </c>
      <c r="J473" t="s">
        <v>23</v>
      </c>
      <c r="K473" t="s">
        <v>38</v>
      </c>
      <c r="L473" t="str">
        <f t="shared" si="198"/>
        <v>GastoVisi-Motivo-Resi</v>
      </c>
      <c r="N473">
        <f t="shared" si="204"/>
        <v>10</v>
      </c>
      <c r="O473">
        <f t="shared" si="199"/>
        <v>31</v>
      </c>
      <c r="P473" t="e">
        <f t="shared" ca="1" si="200"/>
        <v>#REF!</v>
      </c>
    </row>
    <row r="474" spans="2:16" x14ac:dyDescent="0.25">
      <c r="B474" s="51" t="e">
        <f t="shared" ca="1" si="202"/>
        <v>#REF!</v>
      </c>
      <c r="C474" s="703" t="e">
        <f t="shared" ca="1" si="203"/>
        <v>#REF!</v>
      </c>
      <c r="I474" t="s">
        <v>171</v>
      </c>
      <c r="J474" t="s">
        <v>23</v>
      </c>
      <c r="K474" t="s">
        <v>38</v>
      </c>
      <c r="L474" t="str">
        <f t="shared" si="198"/>
        <v>GastoVisi-Motivo-Resi</v>
      </c>
      <c r="N474">
        <f>N473+2</f>
        <v>12</v>
      </c>
      <c r="O474">
        <f t="shared" si="199"/>
        <v>43</v>
      </c>
      <c r="P474" t="e">
        <f t="shared" ca="1" si="200"/>
        <v>#REF!</v>
      </c>
    </row>
    <row r="475" spans="2:16" x14ac:dyDescent="0.25">
      <c r="B475" s="51" t="e">
        <f t="shared" ca="1" si="202"/>
        <v>#REF!</v>
      </c>
      <c r="C475" s="703" t="e">
        <f t="shared" ca="1" si="203"/>
        <v>#REF!</v>
      </c>
      <c r="I475" t="s">
        <v>171</v>
      </c>
      <c r="J475" t="s">
        <v>23</v>
      </c>
      <c r="K475" t="s">
        <v>38</v>
      </c>
      <c r="L475" t="str">
        <f t="shared" si="198"/>
        <v>GastoVisi-Motivo-Resi</v>
      </c>
      <c r="N475">
        <f>N474-2</f>
        <v>10</v>
      </c>
      <c r="O475">
        <f t="shared" si="199"/>
        <v>53</v>
      </c>
      <c r="P475" t="e">
        <f t="shared" ca="1" si="200"/>
        <v>#REF!</v>
      </c>
    </row>
    <row r="476" spans="2:16" x14ac:dyDescent="0.25">
      <c r="B476" s="51" t="e">
        <f t="shared" ca="1" si="202"/>
        <v>#REF!</v>
      </c>
      <c r="C476" s="703" t="e">
        <f t="shared" ca="1" si="203"/>
        <v>#REF!</v>
      </c>
      <c r="I476" t="s">
        <v>171</v>
      </c>
      <c r="J476" t="s">
        <v>23</v>
      </c>
      <c r="K476" t="s">
        <v>38</v>
      </c>
      <c r="L476" t="str">
        <f t="shared" si="198"/>
        <v>GastoVisi-Motivo-Resi</v>
      </c>
      <c r="N476">
        <f>N475+2</f>
        <v>12</v>
      </c>
      <c r="O476">
        <f t="shared" si="199"/>
        <v>65</v>
      </c>
      <c r="P476" t="e">
        <f t="shared" ca="1" si="200"/>
        <v>#REF!</v>
      </c>
    </row>
    <row r="477" spans="2:16" x14ac:dyDescent="0.25">
      <c r="B477" s="51" t="e">
        <f t="shared" ca="1" si="202"/>
        <v>#REF!</v>
      </c>
      <c r="C477" s="703" t="e">
        <f t="shared" ca="1" si="203"/>
        <v>#REF!</v>
      </c>
      <c r="I477" t="s">
        <v>171</v>
      </c>
      <c r="J477" t="s">
        <v>23</v>
      </c>
      <c r="K477" t="s">
        <v>38</v>
      </c>
      <c r="L477" t="str">
        <f t="shared" si="198"/>
        <v>GastoVisi-Motivo-Resi</v>
      </c>
      <c r="N477">
        <f>N476-2</f>
        <v>10</v>
      </c>
      <c r="O477">
        <f t="shared" si="199"/>
        <v>75</v>
      </c>
      <c r="P477" t="e">
        <f t="shared" ca="1" si="200"/>
        <v>#REF!</v>
      </c>
    </row>
    <row r="478" spans="2:16" x14ac:dyDescent="0.25">
      <c r="B478" s="51" t="e">
        <f t="shared" ca="1" si="202"/>
        <v>#REF!</v>
      </c>
      <c r="C478" s="703" t="e">
        <f t="shared" ca="1" si="203"/>
        <v>#REF!</v>
      </c>
      <c r="I478" t="s">
        <v>171</v>
      </c>
      <c r="J478" t="s">
        <v>162</v>
      </c>
      <c r="K478" t="s">
        <v>38</v>
      </c>
      <c r="L478" t="str">
        <f t="shared" si="198"/>
        <v>GastoVisi-Prov-Resi</v>
      </c>
      <c r="M478">
        <v>1</v>
      </c>
      <c r="N478">
        <v>9</v>
      </c>
      <c r="O478">
        <f t="shared" si="199"/>
        <v>1</v>
      </c>
      <c r="P478" t="e">
        <f t="shared" ca="1" si="200"/>
        <v>#REF!</v>
      </c>
    </row>
    <row r="479" spans="2:16" x14ac:dyDescent="0.25">
      <c r="B479" s="51" t="e">
        <f t="shared" ca="1" si="202"/>
        <v>#REF!</v>
      </c>
      <c r="C479" s="703" t="e">
        <f t="shared" ca="1" si="203"/>
        <v>#REF!</v>
      </c>
      <c r="I479" t="s">
        <v>171</v>
      </c>
      <c r="J479" t="s">
        <v>162</v>
      </c>
      <c r="K479" t="s">
        <v>38</v>
      </c>
      <c r="L479" t="str">
        <f t="shared" si="198"/>
        <v>GastoVisi-Prov-Resi</v>
      </c>
      <c r="N479">
        <f t="shared" ref="N479:N481" si="205">N478</f>
        <v>9</v>
      </c>
      <c r="O479">
        <f t="shared" si="199"/>
        <v>10</v>
      </c>
      <c r="P479" t="e">
        <f t="shared" ca="1" si="200"/>
        <v>#REF!</v>
      </c>
    </row>
    <row r="480" spans="2:16" x14ac:dyDescent="0.25">
      <c r="B480" s="51" t="e">
        <f t="shared" ca="1" si="202"/>
        <v>#REF!</v>
      </c>
      <c r="C480" s="703" t="e">
        <f t="shared" ca="1" si="203"/>
        <v>#REF!</v>
      </c>
      <c r="I480" t="s">
        <v>171</v>
      </c>
      <c r="J480" t="s">
        <v>162</v>
      </c>
      <c r="K480" t="s">
        <v>38</v>
      </c>
      <c r="L480" t="str">
        <f t="shared" si="198"/>
        <v>GastoVisi-Prov-Resi</v>
      </c>
      <c r="N480">
        <f t="shared" si="205"/>
        <v>9</v>
      </c>
      <c r="O480">
        <f t="shared" si="199"/>
        <v>19</v>
      </c>
      <c r="P480" t="e">
        <f t="shared" ca="1" si="200"/>
        <v>#REF!</v>
      </c>
    </row>
    <row r="481" spans="2:16" x14ac:dyDescent="0.25">
      <c r="B481" s="51" t="e">
        <f t="shared" ca="1" si="202"/>
        <v>#REF!</v>
      </c>
      <c r="C481" s="703" t="e">
        <f t="shared" ca="1" si="203"/>
        <v>#REF!</v>
      </c>
      <c r="I481" t="s">
        <v>171</v>
      </c>
      <c r="J481" t="s">
        <v>162</v>
      </c>
      <c r="K481" t="s">
        <v>38</v>
      </c>
      <c r="L481" t="str">
        <f t="shared" si="198"/>
        <v>GastoVisi-Prov-Resi</v>
      </c>
      <c r="N481">
        <f t="shared" si="205"/>
        <v>9</v>
      </c>
      <c r="O481">
        <f t="shared" si="199"/>
        <v>28</v>
      </c>
      <c r="P481" t="e">
        <f t="shared" ca="1" si="200"/>
        <v>#REF!</v>
      </c>
    </row>
    <row r="482" spans="2:16" x14ac:dyDescent="0.25">
      <c r="B482" s="51" t="e">
        <f t="shared" ca="1" si="202"/>
        <v>#REF!</v>
      </c>
      <c r="C482" s="703" t="e">
        <f t="shared" ca="1" si="203"/>
        <v>#REF!</v>
      </c>
      <c r="I482" t="s">
        <v>171</v>
      </c>
      <c r="J482" t="s">
        <v>162</v>
      </c>
      <c r="K482" t="s">
        <v>38</v>
      </c>
      <c r="L482" t="str">
        <f t="shared" si="198"/>
        <v>GastoVisi-Prov-Resi</v>
      </c>
      <c r="N482">
        <f>N481+1</f>
        <v>10</v>
      </c>
      <c r="O482">
        <f t="shared" si="199"/>
        <v>38</v>
      </c>
      <c r="P482" t="e">
        <f t="shared" ca="1" si="200"/>
        <v>#REF!</v>
      </c>
    </row>
    <row r="483" spans="2:16" x14ac:dyDescent="0.25">
      <c r="B483" s="51" t="e">
        <f t="shared" ca="1" si="202"/>
        <v>#REF!</v>
      </c>
      <c r="C483" s="703" t="e">
        <f t="shared" ca="1" si="203"/>
        <v>#REF!</v>
      </c>
      <c r="I483" t="s">
        <v>171</v>
      </c>
      <c r="J483" t="s">
        <v>162</v>
      </c>
      <c r="K483" t="s">
        <v>38</v>
      </c>
      <c r="L483" t="str">
        <f t="shared" si="198"/>
        <v>GastoVisi-Prov-Resi</v>
      </c>
      <c r="N483">
        <f>N482-1</f>
        <v>9</v>
      </c>
      <c r="O483">
        <f t="shared" si="199"/>
        <v>47</v>
      </c>
      <c r="P483" t="e">
        <f t="shared" ca="1" si="200"/>
        <v>#REF!</v>
      </c>
    </row>
    <row r="484" spans="2:16" x14ac:dyDescent="0.25">
      <c r="B484" s="51" t="e">
        <f t="shared" ca="1" si="202"/>
        <v>#REF!</v>
      </c>
      <c r="C484" s="703" t="e">
        <f t="shared" ca="1" si="203"/>
        <v>#REF!</v>
      </c>
      <c r="I484" t="s">
        <v>171</v>
      </c>
      <c r="J484" t="s">
        <v>162</v>
      </c>
      <c r="K484" t="s">
        <v>38</v>
      </c>
      <c r="L484" t="str">
        <f t="shared" si="198"/>
        <v>GastoVisi-Prov-Resi</v>
      </c>
      <c r="N484">
        <f>N483+1</f>
        <v>10</v>
      </c>
      <c r="O484">
        <f t="shared" si="199"/>
        <v>57</v>
      </c>
      <c r="P484" t="e">
        <f t="shared" ca="1" si="200"/>
        <v>#REF!</v>
      </c>
    </row>
    <row r="485" spans="2:16" x14ac:dyDescent="0.25">
      <c r="B485" s="51" t="e">
        <f t="shared" ca="1" si="202"/>
        <v>#REF!</v>
      </c>
      <c r="C485" s="703" t="e">
        <f t="shared" ca="1" si="203"/>
        <v>#REF!</v>
      </c>
      <c r="I485" t="s">
        <v>171</v>
      </c>
      <c r="J485" t="s">
        <v>162</v>
      </c>
      <c r="K485" t="s">
        <v>38</v>
      </c>
      <c r="L485" t="str">
        <f t="shared" si="198"/>
        <v>GastoVisi-Prov-Resi</v>
      </c>
      <c r="N485">
        <f>N484-1</f>
        <v>9</v>
      </c>
      <c r="O485">
        <f t="shared" si="199"/>
        <v>66</v>
      </c>
      <c r="P485" t="e">
        <f t="shared" ca="1" si="200"/>
        <v>#REF!</v>
      </c>
    </row>
    <row r="486" spans="2:16" x14ac:dyDescent="0.25">
      <c r="B486" s="51" t="e">
        <f t="shared" ca="1" si="202"/>
        <v>#REF!</v>
      </c>
      <c r="C486" s="703" t="e">
        <f t="shared" ca="1" si="203"/>
        <v>#REF!</v>
      </c>
      <c r="I486" t="s">
        <v>171</v>
      </c>
      <c r="J486" t="s">
        <v>163</v>
      </c>
      <c r="K486" t="s">
        <v>38</v>
      </c>
      <c r="L486" t="str">
        <f t="shared" ref="L486:L501" si="206">IF(LEN(K486)=0,CONCATENATE(I486,"-",J486),CONCATENATE(I486,"-",J486,"-",K486))</f>
        <v>GastoVisi-Destino-Resi</v>
      </c>
      <c r="M486">
        <v>1</v>
      </c>
      <c r="N486">
        <v>13</v>
      </c>
      <c r="O486">
        <f t="shared" ref="O486:O501" si="207">IF(M486=1,1,O485+N486)</f>
        <v>1</v>
      </c>
      <c r="P486" t="e">
        <f t="shared" ref="P486:P501" ca="1" si="208">INDIRECT("'" &amp; L486 &amp; "'!A" &amp;  O486)</f>
        <v>#REF!</v>
      </c>
    </row>
    <row r="487" spans="2:16" x14ac:dyDescent="0.25">
      <c r="B487" s="51" t="e">
        <f t="shared" ca="1" si="202"/>
        <v>#REF!</v>
      </c>
      <c r="C487" s="703" t="e">
        <f t="shared" ca="1" si="203"/>
        <v>#REF!</v>
      </c>
      <c r="I487" t="s">
        <v>171</v>
      </c>
      <c r="J487" t="s">
        <v>163</v>
      </c>
      <c r="K487" t="s">
        <v>38</v>
      </c>
      <c r="L487" t="str">
        <f t="shared" si="206"/>
        <v>GastoVisi-Destino-Resi</v>
      </c>
      <c r="N487">
        <f t="shared" ref="N487:N489" si="209">N486</f>
        <v>13</v>
      </c>
      <c r="O487">
        <f t="shared" si="207"/>
        <v>14</v>
      </c>
      <c r="P487" t="e">
        <f t="shared" ca="1" si="208"/>
        <v>#REF!</v>
      </c>
    </row>
    <row r="488" spans="2:16" x14ac:dyDescent="0.25">
      <c r="B488" s="51" t="e">
        <f t="shared" ca="1" si="202"/>
        <v>#REF!</v>
      </c>
      <c r="C488" s="703" t="e">
        <f t="shared" ca="1" si="203"/>
        <v>#REF!</v>
      </c>
      <c r="I488" t="s">
        <v>171</v>
      </c>
      <c r="J488" t="s">
        <v>163</v>
      </c>
      <c r="K488" t="s">
        <v>38</v>
      </c>
      <c r="L488" t="str">
        <f t="shared" si="206"/>
        <v>GastoVisi-Destino-Resi</v>
      </c>
      <c r="N488">
        <f t="shared" si="209"/>
        <v>13</v>
      </c>
      <c r="O488">
        <f t="shared" si="207"/>
        <v>27</v>
      </c>
      <c r="P488" t="e">
        <f t="shared" ca="1" si="208"/>
        <v>#REF!</v>
      </c>
    </row>
    <row r="489" spans="2:16" x14ac:dyDescent="0.25">
      <c r="B489" s="51" t="e">
        <f t="shared" ca="1" si="202"/>
        <v>#REF!</v>
      </c>
      <c r="C489" s="703" t="e">
        <f t="shared" ca="1" si="203"/>
        <v>#REF!</v>
      </c>
      <c r="I489" t="s">
        <v>171</v>
      </c>
      <c r="J489" t="s">
        <v>163</v>
      </c>
      <c r="K489" t="s">
        <v>38</v>
      </c>
      <c r="L489" t="str">
        <f t="shared" si="206"/>
        <v>GastoVisi-Destino-Resi</v>
      </c>
      <c r="N489">
        <f t="shared" si="209"/>
        <v>13</v>
      </c>
      <c r="O489">
        <f t="shared" si="207"/>
        <v>40</v>
      </c>
      <c r="P489" t="e">
        <f t="shared" ca="1" si="208"/>
        <v>#REF!</v>
      </c>
    </row>
    <row r="490" spans="2:16" x14ac:dyDescent="0.25">
      <c r="B490" s="51" t="e">
        <f t="shared" ca="1" si="202"/>
        <v>#REF!</v>
      </c>
      <c r="C490" s="703" t="e">
        <f t="shared" ca="1" si="203"/>
        <v>#REF!</v>
      </c>
      <c r="I490" t="s">
        <v>171</v>
      </c>
      <c r="J490" t="s">
        <v>163</v>
      </c>
      <c r="K490" t="s">
        <v>38</v>
      </c>
      <c r="L490" t="str">
        <f t="shared" si="206"/>
        <v>GastoVisi-Destino-Resi</v>
      </c>
      <c r="N490">
        <f>N489+1</f>
        <v>14</v>
      </c>
      <c r="O490">
        <f t="shared" si="207"/>
        <v>54</v>
      </c>
      <c r="P490" t="e">
        <f t="shared" ca="1" si="208"/>
        <v>#REF!</v>
      </c>
    </row>
    <row r="491" spans="2:16" x14ac:dyDescent="0.25">
      <c r="B491" s="51" t="e">
        <f t="shared" ca="1" si="202"/>
        <v>#REF!</v>
      </c>
      <c r="C491" s="703" t="e">
        <f t="shared" ca="1" si="203"/>
        <v>#REF!</v>
      </c>
      <c r="I491" t="s">
        <v>171</v>
      </c>
      <c r="J491" t="s">
        <v>163</v>
      </c>
      <c r="K491" t="s">
        <v>38</v>
      </c>
      <c r="L491" t="str">
        <f t="shared" si="206"/>
        <v>GastoVisi-Destino-Resi</v>
      </c>
      <c r="N491">
        <f>N490-1</f>
        <v>13</v>
      </c>
      <c r="O491">
        <f t="shared" si="207"/>
        <v>67</v>
      </c>
      <c r="P491" t="e">
        <f t="shared" ca="1" si="208"/>
        <v>#REF!</v>
      </c>
    </row>
    <row r="492" spans="2:16" x14ac:dyDescent="0.25">
      <c r="B492" s="51" t="e">
        <f t="shared" ca="1" si="202"/>
        <v>#REF!</v>
      </c>
      <c r="C492" s="703" t="e">
        <f t="shared" ca="1" si="203"/>
        <v>#REF!</v>
      </c>
      <c r="I492" t="s">
        <v>171</v>
      </c>
      <c r="J492" t="s">
        <v>163</v>
      </c>
      <c r="K492" t="s">
        <v>38</v>
      </c>
      <c r="L492" t="str">
        <f t="shared" si="206"/>
        <v>GastoVisi-Destino-Resi</v>
      </c>
      <c r="N492">
        <f>N491+1</f>
        <v>14</v>
      </c>
      <c r="O492">
        <f t="shared" si="207"/>
        <v>81</v>
      </c>
      <c r="P492" t="e">
        <f t="shared" ca="1" si="208"/>
        <v>#REF!</v>
      </c>
    </row>
    <row r="493" spans="2:16" x14ac:dyDescent="0.25">
      <c r="B493" s="51" t="e">
        <f t="shared" ca="1" si="202"/>
        <v>#REF!</v>
      </c>
      <c r="C493" s="703" t="e">
        <f t="shared" ca="1" si="203"/>
        <v>#REF!</v>
      </c>
      <c r="I493" t="s">
        <v>171</v>
      </c>
      <c r="J493" t="s">
        <v>163</v>
      </c>
      <c r="K493" t="s">
        <v>38</v>
      </c>
      <c r="L493" t="str">
        <f t="shared" si="206"/>
        <v>GastoVisi-Destino-Resi</v>
      </c>
      <c r="N493">
        <f>N492-1</f>
        <v>13</v>
      </c>
      <c r="O493">
        <f t="shared" si="207"/>
        <v>94</v>
      </c>
      <c r="P493" t="e">
        <f t="shared" ca="1" si="208"/>
        <v>#REF!</v>
      </c>
    </row>
    <row r="494" spans="2:16" x14ac:dyDescent="0.25">
      <c r="B494" s="51" t="e">
        <f t="shared" ca="1" si="202"/>
        <v>#REF!</v>
      </c>
      <c r="C494" s="703" t="e">
        <f t="shared" ca="1" si="203"/>
        <v>#REF!</v>
      </c>
      <c r="I494" t="s">
        <v>171</v>
      </c>
      <c r="J494" t="s">
        <v>162</v>
      </c>
      <c r="K494" t="s">
        <v>23</v>
      </c>
      <c r="L494" t="str">
        <f t="shared" si="206"/>
        <v>GastoVisi-Prov-Motivo</v>
      </c>
      <c r="M494">
        <v>1</v>
      </c>
      <c r="N494">
        <v>10</v>
      </c>
      <c r="O494">
        <f t="shared" si="207"/>
        <v>1</v>
      </c>
      <c r="P494" t="e">
        <f t="shared" ca="1" si="208"/>
        <v>#REF!</v>
      </c>
    </row>
    <row r="495" spans="2:16" x14ac:dyDescent="0.25">
      <c r="B495" s="51" t="e">
        <f t="shared" ca="1" si="202"/>
        <v>#REF!</v>
      </c>
      <c r="C495" s="703" t="e">
        <f t="shared" ca="1" si="203"/>
        <v>#REF!</v>
      </c>
      <c r="I495" t="s">
        <v>171</v>
      </c>
      <c r="J495" t="s">
        <v>162</v>
      </c>
      <c r="K495" t="s">
        <v>23</v>
      </c>
      <c r="L495" t="str">
        <f t="shared" si="206"/>
        <v>GastoVisi-Prov-Motivo</v>
      </c>
      <c r="N495">
        <f t="shared" ref="N495:N497" si="210">N494</f>
        <v>10</v>
      </c>
      <c r="O495">
        <f t="shared" si="207"/>
        <v>11</v>
      </c>
      <c r="P495" t="e">
        <f t="shared" ca="1" si="208"/>
        <v>#REF!</v>
      </c>
    </row>
    <row r="496" spans="2:16" x14ac:dyDescent="0.25">
      <c r="B496" s="51" t="e">
        <f t="shared" ca="1" si="202"/>
        <v>#REF!</v>
      </c>
      <c r="C496" s="703" t="e">
        <f t="shared" ca="1" si="203"/>
        <v>#REF!</v>
      </c>
      <c r="I496" t="s">
        <v>171</v>
      </c>
      <c r="J496" t="s">
        <v>162</v>
      </c>
      <c r="K496" t="s">
        <v>23</v>
      </c>
      <c r="L496" t="str">
        <f t="shared" si="206"/>
        <v>GastoVisi-Prov-Motivo</v>
      </c>
      <c r="N496">
        <f t="shared" si="210"/>
        <v>10</v>
      </c>
      <c r="O496">
        <f t="shared" si="207"/>
        <v>21</v>
      </c>
      <c r="P496" t="e">
        <f t="shared" ca="1" si="208"/>
        <v>#REF!</v>
      </c>
    </row>
    <row r="497" spans="1:16" x14ac:dyDescent="0.25">
      <c r="B497" s="51" t="e">
        <f t="shared" ca="1" si="202"/>
        <v>#REF!</v>
      </c>
      <c r="C497" s="703" t="e">
        <f t="shared" ca="1" si="203"/>
        <v>#REF!</v>
      </c>
      <c r="I497" t="s">
        <v>171</v>
      </c>
      <c r="J497" t="s">
        <v>162</v>
      </c>
      <c r="K497" t="s">
        <v>23</v>
      </c>
      <c r="L497" t="str">
        <f t="shared" si="206"/>
        <v>GastoVisi-Prov-Motivo</v>
      </c>
      <c r="N497">
        <f t="shared" si="210"/>
        <v>10</v>
      </c>
      <c r="O497">
        <f t="shared" si="207"/>
        <v>31</v>
      </c>
      <c r="P497" t="e">
        <f t="shared" ca="1" si="208"/>
        <v>#REF!</v>
      </c>
    </row>
    <row r="498" spans="1:16" x14ac:dyDescent="0.25">
      <c r="B498" s="51" t="e">
        <f t="shared" ca="1" si="202"/>
        <v>#REF!</v>
      </c>
      <c r="C498" s="703" t="e">
        <f t="shared" ca="1" si="203"/>
        <v>#REF!</v>
      </c>
      <c r="I498" t="s">
        <v>171</v>
      </c>
      <c r="J498" t="s">
        <v>162</v>
      </c>
      <c r="K498" t="s">
        <v>23</v>
      </c>
      <c r="L498" t="str">
        <f t="shared" si="206"/>
        <v>GastoVisi-Prov-Motivo</v>
      </c>
      <c r="N498">
        <f>N497+1</f>
        <v>11</v>
      </c>
      <c r="O498">
        <f t="shared" si="207"/>
        <v>42</v>
      </c>
      <c r="P498" t="e">
        <f t="shared" ca="1" si="208"/>
        <v>#REF!</v>
      </c>
    </row>
    <row r="499" spans="1:16" x14ac:dyDescent="0.25">
      <c r="B499" s="51" t="e">
        <f t="shared" ca="1" si="202"/>
        <v>#REF!</v>
      </c>
      <c r="C499" s="703" t="e">
        <f t="shared" ca="1" si="203"/>
        <v>#REF!</v>
      </c>
      <c r="I499" t="s">
        <v>171</v>
      </c>
      <c r="J499" t="s">
        <v>162</v>
      </c>
      <c r="K499" t="s">
        <v>23</v>
      </c>
      <c r="L499" t="str">
        <f t="shared" si="206"/>
        <v>GastoVisi-Prov-Motivo</v>
      </c>
      <c r="N499">
        <f>N498-1</f>
        <v>10</v>
      </c>
      <c r="O499">
        <f t="shared" si="207"/>
        <v>52</v>
      </c>
      <c r="P499" t="e">
        <f t="shared" ca="1" si="208"/>
        <v>#REF!</v>
      </c>
    </row>
    <row r="500" spans="1:16" x14ac:dyDescent="0.25">
      <c r="B500" s="51" t="e">
        <f t="shared" ca="1" si="202"/>
        <v>#REF!</v>
      </c>
      <c r="C500" s="703" t="e">
        <f t="shared" ca="1" si="203"/>
        <v>#REF!</v>
      </c>
      <c r="I500" t="s">
        <v>171</v>
      </c>
      <c r="J500" t="s">
        <v>162</v>
      </c>
      <c r="K500" t="s">
        <v>23</v>
      </c>
      <c r="L500" t="str">
        <f t="shared" si="206"/>
        <v>GastoVisi-Prov-Motivo</v>
      </c>
      <c r="N500">
        <f>N499+1</f>
        <v>11</v>
      </c>
      <c r="O500">
        <f t="shared" si="207"/>
        <v>63</v>
      </c>
      <c r="P500" t="e">
        <f t="shared" ca="1" si="208"/>
        <v>#REF!</v>
      </c>
    </row>
    <row r="501" spans="1:16" x14ac:dyDescent="0.25">
      <c r="B501" s="51" t="e">
        <f t="shared" ca="1" si="202"/>
        <v>#REF!</v>
      </c>
      <c r="C501" s="703" t="e">
        <f t="shared" ca="1" si="203"/>
        <v>#REF!</v>
      </c>
      <c r="I501" t="s">
        <v>171</v>
      </c>
      <c r="J501" t="s">
        <v>162</v>
      </c>
      <c r="K501" t="s">
        <v>23</v>
      </c>
      <c r="L501" t="str">
        <f t="shared" si="206"/>
        <v>GastoVisi-Prov-Motivo</v>
      </c>
      <c r="N501">
        <f>N500-1</f>
        <v>10</v>
      </c>
      <c r="O501">
        <f t="shared" si="207"/>
        <v>73</v>
      </c>
      <c r="P501" t="e">
        <f t="shared" ca="1" si="208"/>
        <v>#REF!</v>
      </c>
    </row>
    <row r="502" spans="1:16" x14ac:dyDescent="0.25">
      <c r="B502" s="51" t="e">
        <f t="shared" ca="1" si="202"/>
        <v>#REF!</v>
      </c>
      <c r="C502" s="703" t="e">
        <f t="shared" ca="1" si="203"/>
        <v>#REF!</v>
      </c>
      <c r="I502" t="s">
        <v>171</v>
      </c>
      <c r="J502" t="s">
        <v>163</v>
      </c>
      <c r="K502" t="s">
        <v>23</v>
      </c>
      <c r="L502" t="str">
        <f t="shared" ref="L502:L509" si="211">IF(LEN(K502)=0,CONCATENATE(I502,"-",J502),CONCATENATE(I502,"-",J502,"-",K502))</f>
        <v>GastoVisi-Destino-Motivo</v>
      </c>
      <c r="M502">
        <v>1</v>
      </c>
      <c r="N502">
        <v>12</v>
      </c>
      <c r="O502">
        <f t="shared" ref="O502:O509" si="212">IF(M502=1,1,O501+N502)</f>
        <v>1</v>
      </c>
      <c r="P502" t="e">
        <f t="shared" ref="P502:P509" ca="1" si="213">INDIRECT("'" &amp; L502 &amp; "'!A" &amp;  O502)</f>
        <v>#REF!</v>
      </c>
    </row>
    <row r="503" spans="1:16" x14ac:dyDescent="0.25">
      <c r="B503" s="51" t="e">
        <f t="shared" ca="1" si="202"/>
        <v>#REF!</v>
      </c>
      <c r="C503" s="703" t="e">
        <f t="shared" ca="1" si="203"/>
        <v>#REF!</v>
      </c>
      <c r="I503" t="s">
        <v>171</v>
      </c>
      <c r="J503" t="s">
        <v>163</v>
      </c>
      <c r="K503" t="s">
        <v>23</v>
      </c>
      <c r="L503" t="str">
        <f t="shared" si="211"/>
        <v>GastoVisi-Destino-Motivo</v>
      </c>
      <c r="N503">
        <f t="shared" ref="N503:N505" si="214">N502</f>
        <v>12</v>
      </c>
      <c r="O503">
        <f t="shared" si="212"/>
        <v>13</v>
      </c>
      <c r="P503" t="e">
        <f t="shared" ca="1" si="213"/>
        <v>#REF!</v>
      </c>
    </row>
    <row r="504" spans="1:16" x14ac:dyDescent="0.25">
      <c r="B504" s="51" t="e">
        <f t="shared" ca="1" si="202"/>
        <v>#REF!</v>
      </c>
      <c r="C504" s="703" t="e">
        <f t="shared" ca="1" si="203"/>
        <v>#REF!</v>
      </c>
      <c r="I504" t="s">
        <v>171</v>
      </c>
      <c r="J504" t="s">
        <v>163</v>
      </c>
      <c r="K504" t="s">
        <v>23</v>
      </c>
      <c r="L504" t="str">
        <f t="shared" si="211"/>
        <v>GastoVisi-Destino-Motivo</v>
      </c>
      <c r="N504">
        <f t="shared" si="214"/>
        <v>12</v>
      </c>
      <c r="O504">
        <f t="shared" si="212"/>
        <v>25</v>
      </c>
      <c r="P504" t="e">
        <f t="shared" ca="1" si="213"/>
        <v>#REF!</v>
      </c>
    </row>
    <row r="505" spans="1:16" x14ac:dyDescent="0.25">
      <c r="B505" s="51" t="e">
        <f t="shared" ca="1" si="202"/>
        <v>#REF!</v>
      </c>
      <c r="C505" s="703" t="e">
        <f t="shared" ca="1" si="203"/>
        <v>#REF!</v>
      </c>
      <c r="I505" t="s">
        <v>171</v>
      </c>
      <c r="J505" t="s">
        <v>163</v>
      </c>
      <c r="K505" t="s">
        <v>23</v>
      </c>
      <c r="L505" t="str">
        <f t="shared" si="211"/>
        <v>GastoVisi-Destino-Motivo</v>
      </c>
      <c r="N505">
        <f t="shared" si="214"/>
        <v>12</v>
      </c>
      <c r="O505">
        <f t="shared" si="212"/>
        <v>37</v>
      </c>
      <c r="P505" t="e">
        <f t="shared" ca="1" si="213"/>
        <v>#REF!</v>
      </c>
    </row>
    <row r="506" spans="1:16" x14ac:dyDescent="0.25">
      <c r="B506" s="51" t="e">
        <f t="shared" ca="1" si="202"/>
        <v>#REF!</v>
      </c>
      <c r="C506" s="703" t="e">
        <f t="shared" ca="1" si="203"/>
        <v>#REF!</v>
      </c>
      <c r="I506" t="s">
        <v>171</v>
      </c>
      <c r="J506" t="s">
        <v>163</v>
      </c>
      <c r="K506" t="s">
        <v>23</v>
      </c>
      <c r="L506" t="str">
        <f t="shared" si="211"/>
        <v>GastoVisi-Destino-Motivo</v>
      </c>
      <c r="N506">
        <f>N505+1</f>
        <v>13</v>
      </c>
      <c r="O506">
        <f t="shared" si="212"/>
        <v>50</v>
      </c>
      <c r="P506" t="e">
        <f t="shared" ca="1" si="213"/>
        <v>#REF!</v>
      </c>
    </row>
    <row r="507" spans="1:16" x14ac:dyDescent="0.25">
      <c r="B507" s="51" t="e">
        <f t="shared" ca="1" si="202"/>
        <v>#REF!</v>
      </c>
      <c r="C507" s="703" t="e">
        <f t="shared" ca="1" si="203"/>
        <v>#REF!</v>
      </c>
      <c r="I507" t="s">
        <v>171</v>
      </c>
      <c r="J507" t="s">
        <v>163</v>
      </c>
      <c r="K507" t="s">
        <v>23</v>
      </c>
      <c r="L507" t="str">
        <f t="shared" si="211"/>
        <v>GastoVisi-Destino-Motivo</v>
      </c>
      <c r="N507">
        <f>N506-1</f>
        <v>12</v>
      </c>
      <c r="O507">
        <f t="shared" si="212"/>
        <v>62</v>
      </c>
      <c r="P507" t="e">
        <f t="shared" ca="1" si="213"/>
        <v>#REF!</v>
      </c>
    </row>
    <row r="508" spans="1:16" x14ac:dyDescent="0.25">
      <c r="B508" s="51" t="e">
        <f t="shared" ca="1" si="202"/>
        <v>#REF!</v>
      </c>
      <c r="C508" s="703" t="e">
        <f t="shared" ca="1" si="203"/>
        <v>#REF!</v>
      </c>
      <c r="I508" t="s">
        <v>171</v>
      </c>
      <c r="J508" t="s">
        <v>163</v>
      </c>
      <c r="K508" t="s">
        <v>23</v>
      </c>
      <c r="L508" t="str">
        <f t="shared" si="211"/>
        <v>GastoVisi-Destino-Motivo</v>
      </c>
      <c r="N508">
        <f>N507+1</f>
        <v>13</v>
      </c>
      <c r="O508">
        <f t="shared" si="212"/>
        <v>75</v>
      </c>
      <c r="P508" t="e">
        <f t="shared" ca="1" si="213"/>
        <v>#REF!</v>
      </c>
    </row>
    <row r="509" spans="1:16" x14ac:dyDescent="0.25">
      <c r="B509" s="51" t="e">
        <f t="shared" ca="1" si="202"/>
        <v>#REF!</v>
      </c>
      <c r="C509" s="703" t="e">
        <f t="shared" ca="1" si="203"/>
        <v>#REF!</v>
      </c>
      <c r="I509" t="s">
        <v>171</v>
      </c>
      <c r="J509" t="s">
        <v>163</v>
      </c>
      <c r="K509" t="s">
        <v>23</v>
      </c>
      <c r="L509" t="str">
        <f t="shared" si="211"/>
        <v>GastoVisi-Destino-Motivo</v>
      </c>
      <c r="N509">
        <f>N508-1</f>
        <v>12</v>
      </c>
      <c r="O509">
        <f t="shared" si="212"/>
        <v>87</v>
      </c>
      <c r="P509" t="e">
        <f t="shared" ca="1" si="213"/>
        <v>#REF!</v>
      </c>
    </row>
    <row r="510" spans="1:16" x14ac:dyDescent="0.25">
      <c r="B510" s="51"/>
      <c r="C510" s="703"/>
    </row>
    <row r="511" spans="1:16" ht="25.5" customHeight="1" x14ac:dyDescent="0.25">
      <c r="A511" s="1046" t="str">
        <f>'Subportada 5'!A$1</f>
        <v>GASTOS DE TURISTAS PROCEDENTES DEL EXTRANJERO CON DESTINO EN LA C.A. DE EUSKADI</v>
      </c>
      <c r="B511" s="1046"/>
      <c r="C511" s="1046"/>
    </row>
    <row r="512" spans="1:16" x14ac:dyDescent="0.25">
      <c r="B512" s="51"/>
      <c r="C512" s="703"/>
    </row>
    <row r="513" spans="2:16" x14ac:dyDescent="0.25">
      <c r="B513" s="51" t="e">
        <f t="shared" ref="B513:B576" ca="1" si="215">MID(P513,1,FIND(".-",P513)-1)</f>
        <v>#REF!</v>
      </c>
      <c r="C513" s="703" t="e">
        <f t="shared" ref="C513:C576" ca="1" si="216">MID(P513,FIND(".-",P513)+3,(LEN(P513)-FIND(".-",P513)-2))</f>
        <v>#REF!</v>
      </c>
      <c r="I513" t="s">
        <v>172</v>
      </c>
      <c r="J513" t="s">
        <v>169</v>
      </c>
      <c r="L513" t="str">
        <f t="shared" ref="L513:L572" si="217">IF(LEN(K513)=0,CONCATENATE(I513,"-",J513),CONCATENATE(I513,"-",J513,"-",K513))</f>
        <v>DistriGastoTur-Serie</v>
      </c>
      <c r="M513">
        <v>1</v>
      </c>
      <c r="N513">
        <v>11</v>
      </c>
      <c r="O513">
        <f t="shared" ref="O513:O536" si="218">IF(M513=1,1,O512+N513)</f>
        <v>1</v>
      </c>
      <c r="P513" t="e">
        <f t="shared" ref="P513:P572" ca="1" si="219">INDIRECT("'" &amp; L513 &amp; "'!A" &amp;  O513)</f>
        <v>#REF!</v>
      </c>
    </row>
    <row r="514" spans="2:16" x14ac:dyDescent="0.25">
      <c r="B514" s="51" t="e">
        <f t="shared" ca="1" si="215"/>
        <v>#REF!</v>
      </c>
      <c r="C514" s="703" t="e">
        <f t="shared" ca="1" si="216"/>
        <v>#REF!</v>
      </c>
      <c r="I514" t="s">
        <v>172</v>
      </c>
      <c r="J514" t="s">
        <v>169</v>
      </c>
      <c r="L514" t="str">
        <f t="shared" si="217"/>
        <v>DistriGastoTur-Serie</v>
      </c>
      <c r="N514">
        <f t="shared" ref="N514" si="220">N513</f>
        <v>11</v>
      </c>
      <c r="O514">
        <f t="shared" si="218"/>
        <v>12</v>
      </c>
      <c r="P514" t="e">
        <f t="shared" ca="1" si="219"/>
        <v>#REF!</v>
      </c>
    </row>
    <row r="515" spans="2:16" x14ac:dyDescent="0.25">
      <c r="B515" s="51" t="e">
        <f t="shared" ca="1" si="215"/>
        <v>#REF!</v>
      </c>
      <c r="C515" s="703" t="e">
        <f t="shared" ca="1" si="216"/>
        <v>#REF!</v>
      </c>
      <c r="I515" t="s">
        <v>172</v>
      </c>
      <c r="J515" t="s">
        <v>169</v>
      </c>
      <c r="L515" t="str">
        <f t="shared" si="217"/>
        <v>DistriGastoTur-Serie</v>
      </c>
      <c r="N515">
        <f>N514-1</f>
        <v>10</v>
      </c>
      <c r="O515">
        <f t="shared" si="218"/>
        <v>22</v>
      </c>
      <c r="P515" t="e">
        <f t="shared" ca="1" si="219"/>
        <v>#REF!</v>
      </c>
    </row>
    <row r="516" spans="2:16" x14ac:dyDescent="0.25">
      <c r="B516" s="51" t="e">
        <f t="shared" ca="1" si="215"/>
        <v>#REF!</v>
      </c>
      <c r="C516" s="703" t="e">
        <f t="shared" ca="1" si="216"/>
        <v>#REF!</v>
      </c>
      <c r="I516" t="s">
        <v>172</v>
      </c>
      <c r="J516" t="s">
        <v>169</v>
      </c>
      <c r="L516" t="str">
        <f t="shared" si="217"/>
        <v>DistriGastoTur-Serie</v>
      </c>
      <c r="N516">
        <f>N515+1</f>
        <v>11</v>
      </c>
      <c r="O516">
        <f t="shared" si="218"/>
        <v>33</v>
      </c>
      <c r="P516" t="e">
        <f t="shared" ca="1" si="219"/>
        <v>#REF!</v>
      </c>
    </row>
    <row r="517" spans="2:16" x14ac:dyDescent="0.25">
      <c r="B517" s="51" t="e">
        <f t="shared" ca="1" si="215"/>
        <v>#REF!</v>
      </c>
      <c r="C517" s="703" t="e">
        <f t="shared" ca="1" si="216"/>
        <v>#REF!</v>
      </c>
      <c r="I517" t="s">
        <v>172</v>
      </c>
      <c r="J517" t="s">
        <v>36</v>
      </c>
      <c r="L517" t="str">
        <f t="shared" si="217"/>
        <v>DistriGastoTur-Mes</v>
      </c>
      <c r="M517">
        <v>1</v>
      </c>
      <c r="N517">
        <v>16</v>
      </c>
      <c r="O517">
        <f t="shared" si="218"/>
        <v>1</v>
      </c>
      <c r="P517" t="e">
        <f t="shared" ca="1" si="219"/>
        <v>#REF!</v>
      </c>
    </row>
    <row r="518" spans="2:16" x14ac:dyDescent="0.25">
      <c r="B518" s="51" t="e">
        <f t="shared" ca="1" si="215"/>
        <v>#REF!</v>
      </c>
      <c r="C518" s="703" t="e">
        <f t="shared" ca="1" si="216"/>
        <v>#REF!</v>
      </c>
      <c r="I518" t="s">
        <v>172</v>
      </c>
      <c r="J518" t="s">
        <v>36</v>
      </c>
      <c r="L518" t="str">
        <f t="shared" si="217"/>
        <v>DistriGastoTur-Mes</v>
      </c>
      <c r="N518">
        <f t="shared" ref="N518:N521" si="221">N517</f>
        <v>16</v>
      </c>
      <c r="O518">
        <f t="shared" si="218"/>
        <v>17</v>
      </c>
      <c r="P518" t="e">
        <f t="shared" ca="1" si="219"/>
        <v>#REF!</v>
      </c>
    </row>
    <row r="519" spans="2:16" x14ac:dyDescent="0.25">
      <c r="B519" s="51" t="e">
        <f t="shared" ca="1" si="215"/>
        <v>#REF!</v>
      </c>
      <c r="C519" s="703" t="e">
        <f t="shared" ca="1" si="216"/>
        <v>#REF!</v>
      </c>
      <c r="I519" t="s">
        <v>172</v>
      </c>
      <c r="J519" t="s">
        <v>36</v>
      </c>
      <c r="L519" t="str">
        <f t="shared" si="217"/>
        <v>DistriGastoTur-Mes</v>
      </c>
      <c r="N519">
        <f t="shared" si="221"/>
        <v>16</v>
      </c>
      <c r="O519">
        <f t="shared" si="218"/>
        <v>33</v>
      </c>
      <c r="P519" t="e">
        <f t="shared" ca="1" si="219"/>
        <v>#REF!</v>
      </c>
    </row>
    <row r="520" spans="2:16" x14ac:dyDescent="0.25">
      <c r="B520" s="51" t="e">
        <f t="shared" ca="1" si="215"/>
        <v>#REF!</v>
      </c>
      <c r="C520" s="703" t="e">
        <f t="shared" ca="1" si="216"/>
        <v>#REF!</v>
      </c>
      <c r="I520" t="s">
        <v>172</v>
      </c>
      <c r="J520" t="s">
        <v>36</v>
      </c>
      <c r="L520" t="str">
        <f t="shared" si="217"/>
        <v>DistriGastoTur-Mes</v>
      </c>
      <c r="N520">
        <f t="shared" si="221"/>
        <v>16</v>
      </c>
      <c r="O520">
        <f t="shared" si="218"/>
        <v>49</v>
      </c>
      <c r="P520" t="e">
        <f t="shared" ca="1" si="219"/>
        <v>#REF!</v>
      </c>
    </row>
    <row r="521" spans="2:16" x14ac:dyDescent="0.25">
      <c r="B521" s="51" t="e">
        <f t="shared" ca="1" si="215"/>
        <v>#REF!</v>
      </c>
      <c r="C521" s="703" t="e">
        <f t="shared" ca="1" si="216"/>
        <v>#REF!</v>
      </c>
      <c r="I521" t="s">
        <v>172</v>
      </c>
      <c r="J521" t="s">
        <v>36</v>
      </c>
      <c r="L521" t="str">
        <f t="shared" si="217"/>
        <v>DistriGastoTur-Mes</v>
      </c>
      <c r="N521">
        <f t="shared" si="221"/>
        <v>16</v>
      </c>
      <c r="O521">
        <f t="shared" si="218"/>
        <v>65</v>
      </c>
      <c r="P521" t="e">
        <f t="shared" ca="1" si="219"/>
        <v>#REF!</v>
      </c>
    </row>
    <row r="522" spans="2:16" x14ac:dyDescent="0.25">
      <c r="B522" s="51" t="e">
        <f t="shared" ca="1" si="215"/>
        <v>#REF!</v>
      </c>
      <c r="C522" s="703" t="e">
        <f t="shared" ca="1" si="216"/>
        <v>#REF!</v>
      </c>
      <c r="I522" t="s">
        <v>172</v>
      </c>
      <c r="J522" t="s">
        <v>164</v>
      </c>
      <c r="L522" t="str">
        <f t="shared" si="217"/>
        <v>DistriGastoTur-Vía</v>
      </c>
      <c r="M522">
        <v>1</v>
      </c>
      <c r="N522">
        <v>7</v>
      </c>
      <c r="O522">
        <f t="shared" si="218"/>
        <v>1</v>
      </c>
      <c r="P522" t="e">
        <f t="shared" ca="1" si="219"/>
        <v>#REF!</v>
      </c>
    </row>
    <row r="523" spans="2:16" x14ac:dyDescent="0.25">
      <c r="B523" s="51" t="e">
        <f t="shared" ca="1" si="215"/>
        <v>#REF!</v>
      </c>
      <c r="C523" s="703" t="e">
        <f t="shared" ca="1" si="216"/>
        <v>#REF!</v>
      </c>
      <c r="I523" t="s">
        <v>172</v>
      </c>
      <c r="J523" t="s">
        <v>164</v>
      </c>
      <c r="L523" t="str">
        <f t="shared" si="217"/>
        <v>DistriGastoTur-Vía</v>
      </c>
      <c r="N523">
        <f t="shared" ref="N523:N526" si="222">N522</f>
        <v>7</v>
      </c>
      <c r="O523">
        <f t="shared" si="218"/>
        <v>8</v>
      </c>
      <c r="P523" t="e">
        <f t="shared" ca="1" si="219"/>
        <v>#REF!</v>
      </c>
    </row>
    <row r="524" spans="2:16" x14ac:dyDescent="0.25">
      <c r="B524" s="51" t="e">
        <f t="shared" ca="1" si="215"/>
        <v>#REF!</v>
      </c>
      <c r="C524" s="703" t="e">
        <f t="shared" ca="1" si="216"/>
        <v>#REF!</v>
      </c>
      <c r="I524" t="s">
        <v>172</v>
      </c>
      <c r="J524" t="s">
        <v>164</v>
      </c>
      <c r="L524" t="str">
        <f t="shared" si="217"/>
        <v>DistriGastoTur-Vía</v>
      </c>
      <c r="N524">
        <f t="shared" si="222"/>
        <v>7</v>
      </c>
      <c r="O524">
        <f t="shared" si="218"/>
        <v>15</v>
      </c>
      <c r="P524" t="e">
        <f t="shared" ca="1" si="219"/>
        <v>#REF!</v>
      </c>
    </row>
    <row r="525" spans="2:16" x14ac:dyDescent="0.25">
      <c r="B525" s="51" t="e">
        <f t="shared" ca="1" si="215"/>
        <v>#REF!</v>
      </c>
      <c r="C525" s="703" t="e">
        <f t="shared" ca="1" si="216"/>
        <v>#REF!</v>
      </c>
      <c r="I525" t="s">
        <v>172</v>
      </c>
      <c r="J525" t="s">
        <v>164</v>
      </c>
      <c r="L525" t="str">
        <f t="shared" si="217"/>
        <v>DistriGastoTur-Vía</v>
      </c>
      <c r="N525">
        <f t="shared" si="222"/>
        <v>7</v>
      </c>
      <c r="O525">
        <f t="shared" si="218"/>
        <v>22</v>
      </c>
      <c r="P525" t="e">
        <f t="shared" ca="1" si="219"/>
        <v>#REF!</v>
      </c>
    </row>
    <row r="526" spans="2:16" x14ac:dyDescent="0.25">
      <c r="B526" s="51" t="e">
        <f t="shared" ca="1" si="215"/>
        <v>#REF!</v>
      </c>
      <c r="C526" s="703" t="e">
        <f t="shared" ca="1" si="216"/>
        <v>#REF!</v>
      </c>
      <c r="I526" t="s">
        <v>172</v>
      </c>
      <c r="J526" t="s">
        <v>164</v>
      </c>
      <c r="L526" t="str">
        <f t="shared" si="217"/>
        <v>DistriGastoTur-Vía</v>
      </c>
      <c r="N526">
        <f t="shared" si="222"/>
        <v>7</v>
      </c>
      <c r="O526">
        <f t="shared" si="218"/>
        <v>29</v>
      </c>
      <c r="P526" t="e">
        <f t="shared" ca="1" si="219"/>
        <v>#REF!</v>
      </c>
    </row>
    <row r="527" spans="2:16" x14ac:dyDescent="0.25">
      <c r="B527" s="51" t="e">
        <f t="shared" ca="1" si="215"/>
        <v>#REF!</v>
      </c>
      <c r="C527" s="703" t="e">
        <f t="shared" ca="1" si="216"/>
        <v>#REF!</v>
      </c>
      <c r="I527" t="s">
        <v>172</v>
      </c>
      <c r="J527" t="s">
        <v>38</v>
      </c>
      <c r="L527" t="str">
        <f t="shared" si="217"/>
        <v>DistriGastoTur-Resi</v>
      </c>
      <c r="M527">
        <v>1</v>
      </c>
      <c r="N527">
        <v>15</v>
      </c>
      <c r="O527">
        <f t="shared" si="218"/>
        <v>1</v>
      </c>
      <c r="P527" t="e">
        <f t="shared" ca="1" si="219"/>
        <v>#REF!</v>
      </c>
    </row>
    <row r="528" spans="2:16" x14ac:dyDescent="0.25">
      <c r="B528" s="51" t="e">
        <f t="shared" ca="1" si="215"/>
        <v>#REF!</v>
      </c>
      <c r="C528" s="703" t="e">
        <f t="shared" ca="1" si="216"/>
        <v>#REF!</v>
      </c>
      <c r="I528" t="s">
        <v>172</v>
      </c>
      <c r="J528" t="s">
        <v>38</v>
      </c>
      <c r="L528" t="str">
        <f t="shared" si="217"/>
        <v>DistriGastoTur-Resi</v>
      </c>
      <c r="N528">
        <f t="shared" ref="N528:N531" si="223">N527</f>
        <v>15</v>
      </c>
      <c r="O528">
        <f t="shared" si="218"/>
        <v>16</v>
      </c>
      <c r="P528" t="e">
        <f t="shared" ca="1" si="219"/>
        <v>#REF!</v>
      </c>
    </row>
    <row r="529" spans="2:16" x14ac:dyDescent="0.25">
      <c r="B529" s="51" t="e">
        <f t="shared" ca="1" si="215"/>
        <v>#REF!</v>
      </c>
      <c r="C529" s="703" t="e">
        <f t="shared" ca="1" si="216"/>
        <v>#REF!</v>
      </c>
      <c r="I529" t="s">
        <v>172</v>
      </c>
      <c r="J529" t="s">
        <v>38</v>
      </c>
      <c r="L529" t="str">
        <f t="shared" si="217"/>
        <v>DistriGastoTur-Resi</v>
      </c>
      <c r="N529">
        <f t="shared" si="223"/>
        <v>15</v>
      </c>
      <c r="O529">
        <f t="shared" si="218"/>
        <v>31</v>
      </c>
      <c r="P529" t="e">
        <f t="shared" ca="1" si="219"/>
        <v>#REF!</v>
      </c>
    </row>
    <row r="530" spans="2:16" x14ac:dyDescent="0.25">
      <c r="B530" s="51" t="e">
        <f t="shared" ca="1" si="215"/>
        <v>#REF!</v>
      </c>
      <c r="C530" s="703" t="e">
        <f t="shared" ca="1" si="216"/>
        <v>#REF!</v>
      </c>
      <c r="I530" t="s">
        <v>172</v>
      </c>
      <c r="J530" t="s">
        <v>38</v>
      </c>
      <c r="L530" t="str">
        <f t="shared" si="217"/>
        <v>DistriGastoTur-Resi</v>
      </c>
      <c r="N530">
        <f t="shared" si="223"/>
        <v>15</v>
      </c>
      <c r="O530">
        <f t="shared" si="218"/>
        <v>46</v>
      </c>
      <c r="P530" t="e">
        <f t="shared" ca="1" si="219"/>
        <v>#REF!</v>
      </c>
    </row>
    <row r="531" spans="2:16" x14ac:dyDescent="0.25">
      <c r="B531" s="51" t="e">
        <f t="shared" ca="1" si="215"/>
        <v>#REF!</v>
      </c>
      <c r="C531" s="703" t="e">
        <f t="shared" ca="1" si="216"/>
        <v>#REF!</v>
      </c>
      <c r="I531" t="s">
        <v>172</v>
      </c>
      <c r="J531" t="s">
        <v>38</v>
      </c>
      <c r="L531" t="str">
        <f t="shared" si="217"/>
        <v>DistriGastoTur-Resi</v>
      </c>
      <c r="N531">
        <f t="shared" si="223"/>
        <v>15</v>
      </c>
      <c r="O531">
        <f t="shared" si="218"/>
        <v>61</v>
      </c>
      <c r="P531" t="e">
        <f t="shared" ca="1" si="219"/>
        <v>#REF!</v>
      </c>
    </row>
    <row r="532" spans="2:16" x14ac:dyDescent="0.25">
      <c r="B532" s="51" t="e">
        <f t="shared" ca="1" si="215"/>
        <v>#REF!</v>
      </c>
      <c r="C532" s="703" t="e">
        <f t="shared" ca="1" si="216"/>
        <v>#REF!</v>
      </c>
      <c r="I532" t="s">
        <v>172</v>
      </c>
      <c r="J532" t="s">
        <v>23</v>
      </c>
      <c r="L532" t="str">
        <f t="shared" si="217"/>
        <v>DistriGastoTur-Motivo</v>
      </c>
      <c r="M532">
        <v>1</v>
      </c>
      <c r="N532">
        <v>9</v>
      </c>
      <c r="O532">
        <f t="shared" si="218"/>
        <v>1</v>
      </c>
      <c r="P532" t="e">
        <f t="shared" ca="1" si="219"/>
        <v>#REF!</v>
      </c>
    </row>
    <row r="533" spans="2:16" x14ac:dyDescent="0.25">
      <c r="B533" s="51" t="e">
        <f t="shared" ca="1" si="215"/>
        <v>#REF!</v>
      </c>
      <c r="C533" s="703" t="e">
        <f t="shared" ca="1" si="216"/>
        <v>#REF!</v>
      </c>
      <c r="I533" t="s">
        <v>172</v>
      </c>
      <c r="J533" t="s">
        <v>23</v>
      </c>
      <c r="L533" t="str">
        <f t="shared" si="217"/>
        <v>DistriGastoTur-Motivo</v>
      </c>
      <c r="N533">
        <f t="shared" ref="N533:N536" si="224">N532</f>
        <v>9</v>
      </c>
      <c r="O533">
        <f t="shared" si="218"/>
        <v>10</v>
      </c>
      <c r="P533" t="e">
        <f t="shared" ca="1" si="219"/>
        <v>#REF!</v>
      </c>
    </row>
    <row r="534" spans="2:16" x14ac:dyDescent="0.25">
      <c r="B534" s="51" t="e">
        <f t="shared" ca="1" si="215"/>
        <v>#REF!</v>
      </c>
      <c r="C534" s="703" t="e">
        <f t="shared" ca="1" si="216"/>
        <v>#REF!</v>
      </c>
      <c r="I534" t="s">
        <v>172</v>
      </c>
      <c r="J534" t="s">
        <v>23</v>
      </c>
      <c r="L534" t="str">
        <f t="shared" si="217"/>
        <v>DistriGastoTur-Motivo</v>
      </c>
      <c r="N534">
        <f t="shared" si="224"/>
        <v>9</v>
      </c>
      <c r="O534">
        <f t="shared" si="218"/>
        <v>19</v>
      </c>
      <c r="P534" t="e">
        <f t="shared" ca="1" si="219"/>
        <v>#REF!</v>
      </c>
    </row>
    <row r="535" spans="2:16" x14ac:dyDescent="0.25">
      <c r="B535" s="51" t="e">
        <f t="shared" ca="1" si="215"/>
        <v>#REF!</v>
      </c>
      <c r="C535" s="703" t="e">
        <f t="shared" ca="1" si="216"/>
        <v>#REF!</v>
      </c>
      <c r="I535" t="s">
        <v>172</v>
      </c>
      <c r="J535" t="s">
        <v>23</v>
      </c>
      <c r="L535" t="str">
        <f t="shared" si="217"/>
        <v>DistriGastoTur-Motivo</v>
      </c>
      <c r="N535">
        <f t="shared" si="224"/>
        <v>9</v>
      </c>
      <c r="O535">
        <f t="shared" si="218"/>
        <v>28</v>
      </c>
      <c r="P535" t="e">
        <f t="shared" ca="1" si="219"/>
        <v>#REF!</v>
      </c>
    </row>
    <row r="536" spans="2:16" x14ac:dyDescent="0.25">
      <c r="B536" s="51" t="e">
        <f t="shared" ca="1" si="215"/>
        <v>#REF!</v>
      </c>
      <c r="C536" s="703" t="e">
        <f t="shared" ca="1" si="216"/>
        <v>#REF!</v>
      </c>
      <c r="I536" t="s">
        <v>172</v>
      </c>
      <c r="J536" t="s">
        <v>23</v>
      </c>
      <c r="L536" t="str">
        <f t="shared" si="217"/>
        <v>DistriGastoTur-Motivo</v>
      </c>
      <c r="N536">
        <f t="shared" si="224"/>
        <v>9</v>
      </c>
      <c r="O536">
        <f t="shared" si="218"/>
        <v>37</v>
      </c>
      <c r="P536" t="e">
        <f t="shared" ca="1" si="219"/>
        <v>#REF!</v>
      </c>
    </row>
    <row r="537" spans="2:16" x14ac:dyDescent="0.25">
      <c r="B537" s="51" t="e">
        <f t="shared" ca="1" si="215"/>
        <v>#REF!</v>
      </c>
      <c r="C537" s="703" t="e">
        <f t="shared" ca="1" si="216"/>
        <v>#REF!</v>
      </c>
      <c r="I537" t="s">
        <v>172</v>
      </c>
      <c r="J537" t="s">
        <v>33</v>
      </c>
      <c r="L537" t="str">
        <f t="shared" ref="L537:L551" si="225">IF(LEN(K537)=0,CONCATENATE(I537,"-",J537),CONCATENATE(I537,"-",J537,"-",K537))</f>
        <v>DistriGastoTur-Duración</v>
      </c>
      <c r="M537">
        <v>1</v>
      </c>
      <c r="N537">
        <v>10</v>
      </c>
      <c r="O537">
        <f t="shared" ref="O537:O577" si="226">IF(M537=1,1,O536+N537)</f>
        <v>1</v>
      </c>
      <c r="P537" t="e">
        <f t="shared" ref="P537:P551" ca="1" si="227">INDIRECT("'" &amp; L537 &amp; "'!A" &amp;  O537)</f>
        <v>#REF!</v>
      </c>
    </row>
    <row r="538" spans="2:16" x14ac:dyDescent="0.25">
      <c r="B538" s="51" t="e">
        <f t="shared" ca="1" si="215"/>
        <v>#REF!</v>
      </c>
      <c r="C538" s="703" t="e">
        <f t="shared" ca="1" si="216"/>
        <v>#REF!</v>
      </c>
      <c r="I538" t="s">
        <v>172</v>
      </c>
      <c r="J538" t="s">
        <v>33</v>
      </c>
      <c r="L538" t="str">
        <f t="shared" si="225"/>
        <v>DistriGastoTur-Duración</v>
      </c>
      <c r="N538">
        <f t="shared" ref="N538:N541" si="228">N537</f>
        <v>10</v>
      </c>
      <c r="O538">
        <f t="shared" si="226"/>
        <v>11</v>
      </c>
      <c r="P538" t="e">
        <f t="shared" ca="1" si="227"/>
        <v>#REF!</v>
      </c>
    </row>
    <row r="539" spans="2:16" x14ac:dyDescent="0.25">
      <c r="B539" s="51" t="e">
        <f t="shared" ca="1" si="215"/>
        <v>#REF!</v>
      </c>
      <c r="C539" s="703" t="e">
        <f t="shared" ca="1" si="216"/>
        <v>#REF!</v>
      </c>
      <c r="I539" t="s">
        <v>172</v>
      </c>
      <c r="J539" t="s">
        <v>33</v>
      </c>
      <c r="L539" t="str">
        <f t="shared" si="225"/>
        <v>DistriGastoTur-Duración</v>
      </c>
      <c r="N539">
        <f t="shared" si="228"/>
        <v>10</v>
      </c>
      <c r="O539">
        <f t="shared" si="226"/>
        <v>21</v>
      </c>
      <c r="P539" t="e">
        <f t="shared" ca="1" si="227"/>
        <v>#REF!</v>
      </c>
    </row>
    <row r="540" spans="2:16" x14ac:dyDescent="0.25">
      <c r="B540" s="51" t="e">
        <f t="shared" ca="1" si="215"/>
        <v>#REF!</v>
      </c>
      <c r="C540" s="703" t="e">
        <f t="shared" ca="1" si="216"/>
        <v>#REF!</v>
      </c>
      <c r="I540" t="s">
        <v>172</v>
      </c>
      <c r="J540" t="s">
        <v>33</v>
      </c>
      <c r="L540" t="str">
        <f t="shared" si="225"/>
        <v>DistriGastoTur-Duración</v>
      </c>
      <c r="N540">
        <f t="shared" si="228"/>
        <v>10</v>
      </c>
      <c r="O540">
        <f t="shared" si="226"/>
        <v>31</v>
      </c>
      <c r="P540" t="e">
        <f t="shared" ca="1" si="227"/>
        <v>#REF!</v>
      </c>
    </row>
    <row r="541" spans="2:16" x14ac:dyDescent="0.25">
      <c r="B541" s="51" t="e">
        <f t="shared" ca="1" si="215"/>
        <v>#REF!</v>
      </c>
      <c r="C541" s="703" t="e">
        <f t="shared" ca="1" si="216"/>
        <v>#REF!</v>
      </c>
      <c r="I541" t="s">
        <v>172</v>
      </c>
      <c r="J541" t="s">
        <v>33</v>
      </c>
      <c r="L541" t="str">
        <f t="shared" si="225"/>
        <v>DistriGastoTur-Duración</v>
      </c>
      <c r="N541">
        <f t="shared" si="228"/>
        <v>10</v>
      </c>
      <c r="O541">
        <f t="shared" si="226"/>
        <v>41</v>
      </c>
      <c r="P541" t="e">
        <f t="shared" ca="1" si="227"/>
        <v>#REF!</v>
      </c>
    </row>
    <row r="542" spans="2:16" x14ac:dyDescent="0.25">
      <c r="B542" s="51" t="e">
        <f t="shared" ca="1" si="215"/>
        <v>#REF!</v>
      </c>
      <c r="C542" s="703" t="e">
        <f t="shared" ca="1" si="216"/>
        <v>#REF!</v>
      </c>
      <c r="I542" t="s">
        <v>172</v>
      </c>
      <c r="J542" t="s">
        <v>39</v>
      </c>
      <c r="L542" t="str">
        <f t="shared" si="225"/>
        <v>DistriGastoTur-Aloja</v>
      </c>
      <c r="M542">
        <v>1</v>
      </c>
      <c r="N542">
        <v>10</v>
      </c>
      <c r="O542">
        <f t="shared" si="226"/>
        <v>1</v>
      </c>
      <c r="P542" t="e">
        <f t="shared" ca="1" si="227"/>
        <v>#REF!</v>
      </c>
    </row>
    <row r="543" spans="2:16" x14ac:dyDescent="0.25">
      <c r="B543" s="51" t="e">
        <f t="shared" ca="1" si="215"/>
        <v>#REF!</v>
      </c>
      <c r="C543" s="703" t="e">
        <f t="shared" ca="1" si="216"/>
        <v>#REF!</v>
      </c>
      <c r="I543" t="s">
        <v>172</v>
      </c>
      <c r="J543" t="s">
        <v>39</v>
      </c>
      <c r="L543" t="str">
        <f t="shared" si="225"/>
        <v>DistriGastoTur-Aloja</v>
      </c>
      <c r="N543">
        <f t="shared" ref="N543:N546" si="229">N542</f>
        <v>10</v>
      </c>
      <c r="O543">
        <f t="shared" si="226"/>
        <v>11</v>
      </c>
      <c r="P543" t="e">
        <f t="shared" ca="1" si="227"/>
        <v>#REF!</v>
      </c>
    </row>
    <row r="544" spans="2:16" x14ac:dyDescent="0.25">
      <c r="B544" s="51" t="e">
        <f t="shared" ca="1" si="215"/>
        <v>#REF!</v>
      </c>
      <c r="C544" s="703" t="e">
        <f t="shared" ca="1" si="216"/>
        <v>#REF!</v>
      </c>
      <c r="I544" t="s">
        <v>172</v>
      </c>
      <c r="J544" t="s">
        <v>39</v>
      </c>
      <c r="L544" t="str">
        <f t="shared" si="225"/>
        <v>DistriGastoTur-Aloja</v>
      </c>
      <c r="N544">
        <f t="shared" si="229"/>
        <v>10</v>
      </c>
      <c r="O544">
        <f t="shared" si="226"/>
        <v>21</v>
      </c>
      <c r="P544" t="e">
        <f t="shared" ca="1" si="227"/>
        <v>#REF!</v>
      </c>
    </row>
    <row r="545" spans="2:16" x14ac:dyDescent="0.25">
      <c r="B545" s="51" t="e">
        <f t="shared" ca="1" si="215"/>
        <v>#REF!</v>
      </c>
      <c r="C545" s="703" t="e">
        <f t="shared" ca="1" si="216"/>
        <v>#REF!</v>
      </c>
      <c r="I545" t="s">
        <v>172</v>
      </c>
      <c r="J545" t="s">
        <v>39</v>
      </c>
      <c r="L545" t="str">
        <f t="shared" si="225"/>
        <v>DistriGastoTur-Aloja</v>
      </c>
      <c r="N545">
        <f t="shared" si="229"/>
        <v>10</v>
      </c>
      <c r="O545">
        <f t="shared" si="226"/>
        <v>31</v>
      </c>
      <c r="P545" t="e">
        <f t="shared" ca="1" si="227"/>
        <v>#REF!</v>
      </c>
    </row>
    <row r="546" spans="2:16" x14ac:dyDescent="0.25">
      <c r="B546" s="51" t="e">
        <f t="shared" ca="1" si="215"/>
        <v>#REF!</v>
      </c>
      <c r="C546" s="703" t="e">
        <f t="shared" ca="1" si="216"/>
        <v>#REF!</v>
      </c>
      <c r="I546" t="s">
        <v>172</v>
      </c>
      <c r="J546" t="s">
        <v>39</v>
      </c>
      <c r="L546" t="str">
        <f t="shared" si="225"/>
        <v>DistriGastoTur-Aloja</v>
      </c>
      <c r="N546">
        <f t="shared" si="229"/>
        <v>10</v>
      </c>
      <c r="O546">
        <f t="shared" si="226"/>
        <v>41</v>
      </c>
      <c r="P546" t="e">
        <f t="shared" ca="1" si="227"/>
        <v>#REF!</v>
      </c>
    </row>
    <row r="547" spans="2:16" x14ac:dyDescent="0.25">
      <c r="B547" s="51" t="e">
        <f t="shared" ca="1" si="215"/>
        <v>#REF!</v>
      </c>
      <c r="C547" s="703" t="e">
        <f t="shared" ca="1" si="216"/>
        <v>#REF!</v>
      </c>
      <c r="I547" t="s">
        <v>172</v>
      </c>
      <c r="J547" t="s">
        <v>40</v>
      </c>
      <c r="L547" t="str">
        <f t="shared" si="225"/>
        <v>DistriGastoTur-Paquete</v>
      </c>
      <c r="M547">
        <v>1</v>
      </c>
      <c r="N547">
        <v>6</v>
      </c>
      <c r="O547">
        <f t="shared" si="226"/>
        <v>1</v>
      </c>
      <c r="P547" t="e">
        <f t="shared" ca="1" si="227"/>
        <v>#REF!</v>
      </c>
    </row>
    <row r="548" spans="2:16" x14ac:dyDescent="0.25">
      <c r="B548" s="51" t="e">
        <f t="shared" ca="1" si="215"/>
        <v>#REF!</v>
      </c>
      <c r="C548" s="703" t="e">
        <f t="shared" ca="1" si="216"/>
        <v>#REF!</v>
      </c>
      <c r="I548" t="s">
        <v>172</v>
      </c>
      <c r="J548" t="s">
        <v>40</v>
      </c>
      <c r="L548" t="str">
        <f t="shared" si="225"/>
        <v>DistriGastoTur-Paquete</v>
      </c>
      <c r="N548">
        <f t="shared" ref="N548:N551" si="230">N547</f>
        <v>6</v>
      </c>
      <c r="O548">
        <f t="shared" si="226"/>
        <v>7</v>
      </c>
      <c r="P548" t="e">
        <f t="shared" ca="1" si="227"/>
        <v>#REF!</v>
      </c>
    </row>
    <row r="549" spans="2:16" x14ac:dyDescent="0.25">
      <c r="B549" s="51" t="e">
        <f t="shared" ca="1" si="215"/>
        <v>#REF!</v>
      </c>
      <c r="C549" s="703" t="e">
        <f t="shared" ca="1" si="216"/>
        <v>#REF!</v>
      </c>
      <c r="I549" t="s">
        <v>172</v>
      </c>
      <c r="J549" t="s">
        <v>40</v>
      </c>
      <c r="L549" t="str">
        <f t="shared" si="225"/>
        <v>DistriGastoTur-Paquete</v>
      </c>
      <c r="N549">
        <f t="shared" si="230"/>
        <v>6</v>
      </c>
      <c r="O549">
        <f t="shared" si="226"/>
        <v>13</v>
      </c>
      <c r="P549" t="e">
        <f t="shared" ca="1" si="227"/>
        <v>#REF!</v>
      </c>
    </row>
    <row r="550" spans="2:16" x14ac:dyDescent="0.25">
      <c r="B550" s="51" t="e">
        <f t="shared" ca="1" si="215"/>
        <v>#REF!</v>
      </c>
      <c r="C550" s="703" t="e">
        <f t="shared" ca="1" si="216"/>
        <v>#REF!</v>
      </c>
      <c r="I550" t="s">
        <v>172</v>
      </c>
      <c r="J550" t="s">
        <v>40</v>
      </c>
      <c r="L550" t="str">
        <f t="shared" si="225"/>
        <v>DistriGastoTur-Paquete</v>
      </c>
      <c r="N550">
        <f t="shared" si="230"/>
        <v>6</v>
      </c>
      <c r="O550">
        <f t="shared" si="226"/>
        <v>19</v>
      </c>
      <c r="P550" t="e">
        <f t="shared" ca="1" si="227"/>
        <v>#REF!</v>
      </c>
    </row>
    <row r="551" spans="2:16" x14ac:dyDescent="0.25">
      <c r="B551" s="51" t="e">
        <f t="shared" ca="1" si="215"/>
        <v>#REF!</v>
      </c>
      <c r="C551" s="703" t="e">
        <f t="shared" ca="1" si="216"/>
        <v>#REF!</v>
      </c>
      <c r="I551" t="s">
        <v>172</v>
      </c>
      <c r="J551" t="s">
        <v>40</v>
      </c>
      <c r="L551" t="str">
        <f t="shared" si="225"/>
        <v>DistriGastoTur-Paquete</v>
      </c>
      <c r="N551">
        <f t="shared" si="230"/>
        <v>6</v>
      </c>
      <c r="O551">
        <f t="shared" si="226"/>
        <v>25</v>
      </c>
      <c r="P551" t="e">
        <f t="shared" ca="1" si="227"/>
        <v>#REF!</v>
      </c>
    </row>
    <row r="552" spans="2:16" x14ac:dyDescent="0.25">
      <c r="B552" s="51" t="e">
        <f t="shared" ca="1" si="215"/>
        <v>#REF!</v>
      </c>
      <c r="C552" s="703" t="e">
        <f t="shared" ca="1" si="216"/>
        <v>#REF!</v>
      </c>
      <c r="I552" t="s">
        <v>172</v>
      </c>
      <c r="J552" t="s">
        <v>162</v>
      </c>
      <c r="L552" t="str">
        <f t="shared" si="217"/>
        <v>DistriGastoTur-Prov</v>
      </c>
      <c r="M552">
        <v>1</v>
      </c>
      <c r="N552">
        <v>8</v>
      </c>
      <c r="O552">
        <f t="shared" si="226"/>
        <v>1</v>
      </c>
      <c r="P552" t="e">
        <f t="shared" ca="1" si="219"/>
        <v>#REF!</v>
      </c>
    </row>
    <row r="553" spans="2:16" x14ac:dyDescent="0.25">
      <c r="B553" s="51" t="e">
        <f t="shared" ca="1" si="215"/>
        <v>#REF!</v>
      </c>
      <c r="C553" s="703" t="e">
        <f t="shared" ca="1" si="216"/>
        <v>#REF!</v>
      </c>
      <c r="I553" t="s">
        <v>172</v>
      </c>
      <c r="J553" t="s">
        <v>162</v>
      </c>
      <c r="L553" t="str">
        <f t="shared" si="217"/>
        <v>DistriGastoTur-Prov</v>
      </c>
      <c r="N553">
        <f t="shared" ref="N553:N556" si="231">N552</f>
        <v>8</v>
      </c>
      <c r="O553">
        <f t="shared" si="226"/>
        <v>9</v>
      </c>
      <c r="P553" t="e">
        <f t="shared" ca="1" si="219"/>
        <v>#REF!</v>
      </c>
    </row>
    <row r="554" spans="2:16" x14ac:dyDescent="0.25">
      <c r="B554" s="51" t="e">
        <f t="shared" ca="1" si="215"/>
        <v>#REF!</v>
      </c>
      <c r="C554" s="703" t="e">
        <f t="shared" ca="1" si="216"/>
        <v>#REF!</v>
      </c>
      <c r="I554" t="s">
        <v>172</v>
      </c>
      <c r="J554" t="s">
        <v>162</v>
      </c>
      <c r="L554" t="str">
        <f t="shared" si="217"/>
        <v>DistriGastoTur-Prov</v>
      </c>
      <c r="N554">
        <f t="shared" si="231"/>
        <v>8</v>
      </c>
      <c r="O554">
        <f t="shared" si="226"/>
        <v>17</v>
      </c>
      <c r="P554" t="e">
        <f t="shared" ca="1" si="219"/>
        <v>#REF!</v>
      </c>
    </row>
    <row r="555" spans="2:16" x14ac:dyDescent="0.25">
      <c r="B555" s="51" t="e">
        <f t="shared" ca="1" si="215"/>
        <v>#REF!</v>
      </c>
      <c r="C555" s="703" t="e">
        <f t="shared" ca="1" si="216"/>
        <v>#REF!</v>
      </c>
      <c r="I555" t="s">
        <v>172</v>
      </c>
      <c r="J555" t="s">
        <v>162</v>
      </c>
      <c r="L555" t="str">
        <f t="shared" si="217"/>
        <v>DistriGastoTur-Prov</v>
      </c>
      <c r="N555">
        <f t="shared" si="231"/>
        <v>8</v>
      </c>
      <c r="O555">
        <f t="shared" si="226"/>
        <v>25</v>
      </c>
      <c r="P555" t="e">
        <f t="shared" ca="1" si="219"/>
        <v>#REF!</v>
      </c>
    </row>
    <row r="556" spans="2:16" x14ac:dyDescent="0.25">
      <c r="B556" s="51" t="e">
        <f t="shared" ca="1" si="215"/>
        <v>#REF!</v>
      </c>
      <c r="C556" s="703" t="e">
        <f t="shared" ca="1" si="216"/>
        <v>#REF!</v>
      </c>
      <c r="I556" t="s">
        <v>172</v>
      </c>
      <c r="J556" t="s">
        <v>162</v>
      </c>
      <c r="L556" t="str">
        <f t="shared" si="217"/>
        <v>DistriGastoTur-Prov</v>
      </c>
      <c r="N556">
        <f t="shared" si="231"/>
        <v>8</v>
      </c>
      <c r="O556">
        <f t="shared" si="226"/>
        <v>33</v>
      </c>
      <c r="P556" t="e">
        <f t="shared" ca="1" si="219"/>
        <v>#REF!</v>
      </c>
    </row>
    <row r="557" spans="2:16" x14ac:dyDescent="0.25">
      <c r="B557" s="51" t="e">
        <f t="shared" ca="1" si="215"/>
        <v>#REF!</v>
      </c>
      <c r="C557" s="703" t="e">
        <f t="shared" ca="1" si="216"/>
        <v>#REF!</v>
      </c>
      <c r="I557" t="s">
        <v>172</v>
      </c>
      <c r="J557" t="s">
        <v>163</v>
      </c>
      <c r="L557" t="str">
        <f t="shared" si="217"/>
        <v>DistriGastoTur-Destino</v>
      </c>
      <c r="M557">
        <v>1</v>
      </c>
      <c r="N557">
        <v>11</v>
      </c>
      <c r="O557">
        <f t="shared" si="226"/>
        <v>1</v>
      </c>
      <c r="P557" t="e">
        <f t="shared" ca="1" si="219"/>
        <v>#REF!</v>
      </c>
    </row>
    <row r="558" spans="2:16" x14ac:dyDescent="0.25">
      <c r="B558" s="51" t="e">
        <f t="shared" ca="1" si="215"/>
        <v>#REF!</v>
      </c>
      <c r="C558" s="703" t="e">
        <f t="shared" ca="1" si="216"/>
        <v>#REF!</v>
      </c>
      <c r="I558" t="s">
        <v>172</v>
      </c>
      <c r="J558" t="s">
        <v>163</v>
      </c>
      <c r="L558" t="str">
        <f t="shared" si="217"/>
        <v>DistriGastoTur-Destino</v>
      </c>
      <c r="N558">
        <f t="shared" ref="N558:N561" si="232">N557</f>
        <v>11</v>
      </c>
      <c r="O558">
        <f t="shared" si="226"/>
        <v>12</v>
      </c>
      <c r="P558" t="e">
        <f t="shared" ca="1" si="219"/>
        <v>#REF!</v>
      </c>
    </row>
    <row r="559" spans="2:16" x14ac:dyDescent="0.25">
      <c r="B559" s="51" t="e">
        <f t="shared" ca="1" si="215"/>
        <v>#REF!</v>
      </c>
      <c r="C559" s="703" t="e">
        <f t="shared" ca="1" si="216"/>
        <v>#REF!</v>
      </c>
      <c r="I559" t="s">
        <v>172</v>
      </c>
      <c r="J559" t="s">
        <v>163</v>
      </c>
      <c r="L559" t="str">
        <f t="shared" si="217"/>
        <v>DistriGastoTur-Destino</v>
      </c>
      <c r="N559">
        <f t="shared" si="232"/>
        <v>11</v>
      </c>
      <c r="O559">
        <f t="shared" si="226"/>
        <v>23</v>
      </c>
      <c r="P559" t="e">
        <f t="shared" ca="1" si="219"/>
        <v>#REF!</v>
      </c>
    </row>
    <row r="560" spans="2:16" x14ac:dyDescent="0.25">
      <c r="B560" s="51" t="e">
        <f t="shared" ca="1" si="215"/>
        <v>#REF!</v>
      </c>
      <c r="C560" s="703" t="e">
        <f t="shared" ca="1" si="216"/>
        <v>#REF!</v>
      </c>
      <c r="I560" t="s">
        <v>172</v>
      </c>
      <c r="J560" t="s">
        <v>163</v>
      </c>
      <c r="L560" t="str">
        <f t="shared" si="217"/>
        <v>DistriGastoTur-Destino</v>
      </c>
      <c r="N560">
        <f t="shared" si="232"/>
        <v>11</v>
      </c>
      <c r="O560">
        <f t="shared" si="226"/>
        <v>34</v>
      </c>
      <c r="P560" t="e">
        <f t="shared" ca="1" si="219"/>
        <v>#REF!</v>
      </c>
    </row>
    <row r="561" spans="2:16" x14ac:dyDescent="0.25">
      <c r="B561" s="51" t="e">
        <f t="shared" ca="1" si="215"/>
        <v>#REF!</v>
      </c>
      <c r="C561" s="703" t="e">
        <f t="shared" ca="1" si="216"/>
        <v>#REF!</v>
      </c>
      <c r="I561" t="s">
        <v>172</v>
      </c>
      <c r="J561" t="s">
        <v>163</v>
      </c>
      <c r="L561" t="str">
        <f t="shared" si="217"/>
        <v>DistriGastoTur-Destino</v>
      </c>
      <c r="N561">
        <f t="shared" si="232"/>
        <v>11</v>
      </c>
      <c r="O561">
        <f t="shared" si="226"/>
        <v>45</v>
      </c>
      <c r="P561" t="e">
        <f t="shared" ca="1" si="219"/>
        <v>#REF!</v>
      </c>
    </row>
    <row r="562" spans="2:16" ht="34.200000000000003" x14ac:dyDescent="0.25">
      <c r="B562" s="51" t="str">
        <f t="shared" ca="1" si="215"/>
        <v>T132GT</v>
      </c>
      <c r="C562" s="703" t="str">
        <f t="shared" ca="1" si="216"/>
        <v>Gasto total de turistas procedentes del extranjero con destino en la C.A. de Euskadi, por mes según año. Evolución anual 2013 - 2017. (V. Absolutos y % Variación)</v>
      </c>
      <c r="I562" t="s">
        <v>173</v>
      </c>
      <c r="J562" t="s">
        <v>36</v>
      </c>
      <c r="L562" t="str">
        <f t="shared" si="217"/>
        <v>GastoTur-Mes</v>
      </c>
      <c r="M562">
        <v>1</v>
      </c>
      <c r="N562">
        <v>17</v>
      </c>
      <c r="O562">
        <f t="shared" si="226"/>
        <v>1</v>
      </c>
      <c r="P562" t="str">
        <f t="shared" ca="1" si="219"/>
        <v>T132GT.- Gasto total de turistas procedentes del extranjero con destino en la C.A. de Euskadi, por mes según año. Evolución anual 2013 - 2017. (V. Absolutos y % Variación)</v>
      </c>
    </row>
    <row r="563" spans="2:16" ht="22.8" x14ac:dyDescent="0.25">
      <c r="B563" s="51" t="str">
        <f t="shared" ca="1" si="215"/>
        <v>T132V</v>
      </c>
      <c r="C563" s="703" t="str">
        <f t="shared" ca="1" si="216"/>
        <v>Gasto total de turistas procedentes del extranjero con destino en la C.A. de Euskadi, por mes según año. Evolución anual 2013 - 2017. (% Vertical)</v>
      </c>
      <c r="I563" t="s">
        <v>173</v>
      </c>
      <c r="J563" t="s">
        <v>36</v>
      </c>
      <c r="L563" t="str">
        <f t="shared" si="217"/>
        <v>GastoTur-Mes</v>
      </c>
      <c r="N563">
        <f t="shared" ref="N563:N564" si="233">N562</f>
        <v>17</v>
      </c>
      <c r="O563">
        <f t="shared" si="226"/>
        <v>18</v>
      </c>
      <c r="P563" t="str">
        <f t="shared" ca="1" si="219"/>
        <v>T132V.- Gasto total de turistas procedentes del extranjero con destino en la C.A. de Euskadi, por mes según año. Evolución anual 2013 - 2017. (% Vertical)</v>
      </c>
    </row>
    <row r="564" spans="2:16" ht="34.200000000000003" x14ac:dyDescent="0.25">
      <c r="B564" s="51" t="str">
        <f t="shared" ca="1" si="215"/>
        <v>T132GMD</v>
      </c>
      <c r="C564" s="703" t="str">
        <f t="shared" ca="1" si="216"/>
        <v>Gasto medio diario de turistas procedentes del extranjero con destino en la C.A. de Euskadi, por mes según año. Evolución anual 2013 - 2017. (V. Absolutos y % Variación)</v>
      </c>
      <c r="I564" t="s">
        <v>173</v>
      </c>
      <c r="J564" t="s">
        <v>36</v>
      </c>
      <c r="L564" t="str">
        <f t="shared" si="217"/>
        <v>GastoTur-Mes</v>
      </c>
      <c r="N564">
        <f t="shared" si="233"/>
        <v>17</v>
      </c>
      <c r="O564">
        <f t="shared" si="226"/>
        <v>35</v>
      </c>
      <c r="P564" t="str">
        <f t="shared" ca="1" si="219"/>
        <v>T132GMD.- Gasto medio diario de turistas procedentes del extranjero con destino en la C.A. de Euskadi, por mes según año. Evolución anual 2013 - 2017. (V. Absolutos y % Variación)</v>
      </c>
    </row>
    <row r="565" spans="2:16" ht="34.200000000000003" x14ac:dyDescent="0.25">
      <c r="B565" s="51" t="str">
        <f t="shared" ca="1" si="215"/>
        <v>T132GMP</v>
      </c>
      <c r="C565" s="703" t="str">
        <f t="shared" ca="1" si="216"/>
        <v>Gasto medio por persona de turistas procedentes del extranjero con destino en la C.A. de Euskadi, por mes según año. Evolución anual 2013 - 2017. (V. Absolutos y % Variación)</v>
      </c>
      <c r="I565" t="s">
        <v>173</v>
      </c>
      <c r="J565" t="s">
        <v>36</v>
      </c>
      <c r="L565" t="str">
        <f t="shared" si="217"/>
        <v>GastoTur-Mes</v>
      </c>
      <c r="N565">
        <f>N564+1</f>
        <v>18</v>
      </c>
      <c r="O565">
        <f t="shared" si="226"/>
        <v>53</v>
      </c>
      <c r="P565" t="str">
        <f t="shared" ca="1" si="219"/>
        <v>T132GMP.- Gasto medio por persona de turistas procedentes del extranjero con destino en la C.A. de Euskadi, por mes según año. Evolución anual 2013 - 2017. (V. Absolutos y % Variación)</v>
      </c>
    </row>
    <row r="566" spans="2:16" ht="34.200000000000003" x14ac:dyDescent="0.25">
      <c r="B566" s="51" t="str">
        <f t="shared" ca="1" si="215"/>
        <v>T133GT</v>
      </c>
      <c r="C566" s="703" t="str">
        <f t="shared" ca="1" si="216"/>
        <v>Gasto total de turistas procedentes del extranjero con destino en la C.A. de Euskadi, por vía de acceso según año. Evolución anual 2013 - 2017. (V. Absolutos y % Variación)</v>
      </c>
      <c r="I566" t="s">
        <v>173</v>
      </c>
      <c r="J566" t="s">
        <v>164</v>
      </c>
      <c r="L566" t="str">
        <f t="shared" si="217"/>
        <v>GastoTur-Vía</v>
      </c>
      <c r="M566">
        <v>1</v>
      </c>
      <c r="N566">
        <v>10</v>
      </c>
      <c r="O566">
        <f t="shared" si="226"/>
        <v>1</v>
      </c>
      <c r="P566" t="str">
        <f t="shared" ca="1" si="219"/>
        <v>T133GT.- Gasto total de turistas procedentes del extranjero con destino en la C.A. de Euskadi, por vía de acceso según año. Evolución anual 2013 - 2017. (V. Absolutos y % Variación)</v>
      </c>
    </row>
    <row r="567" spans="2:16" ht="34.200000000000003" x14ac:dyDescent="0.25">
      <c r="B567" s="51" t="str">
        <f t="shared" ca="1" si="215"/>
        <v>T133V</v>
      </c>
      <c r="C567" s="703" t="str">
        <f t="shared" ca="1" si="216"/>
        <v>Gasto total de turistas procedentes del extranjero con destino en la C.A. de Euskadi, por vía de acceso según año. Evolución anual 2013 - 2017. (% Vertical)</v>
      </c>
      <c r="I567" t="s">
        <v>173</v>
      </c>
      <c r="J567" t="s">
        <v>164</v>
      </c>
      <c r="L567" t="str">
        <f t="shared" si="217"/>
        <v>GastoTur-Vía</v>
      </c>
      <c r="N567">
        <f>N566-1</f>
        <v>9</v>
      </c>
      <c r="O567">
        <f t="shared" si="226"/>
        <v>10</v>
      </c>
      <c r="P567" t="str">
        <f t="shared" ca="1" si="219"/>
        <v>T133V.- Gasto total de turistas procedentes del extranjero con destino en la C.A. de Euskadi, por vía de acceso según año. Evolución anual 2013 - 2017. (% Vertical)</v>
      </c>
    </row>
    <row r="568" spans="2:16" ht="34.200000000000003" x14ac:dyDescent="0.25">
      <c r="B568" s="51" t="str">
        <f t="shared" ca="1" si="215"/>
        <v>T133GMD</v>
      </c>
      <c r="C568" s="703" t="str">
        <f t="shared" ca="1" si="216"/>
        <v>Gasto medio diario de turistas procedentes del extranjero con destino en la C.A. de Euskadi, por vía de acceso según año. Evolución anual 2013 - 2017. (V. Absolutos y % Variación)</v>
      </c>
      <c r="I568" t="s">
        <v>173</v>
      </c>
      <c r="J568" t="s">
        <v>164</v>
      </c>
      <c r="L568" t="str">
        <f t="shared" si="217"/>
        <v>GastoTur-Vía</v>
      </c>
      <c r="N568">
        <f>N567</f>
        <v>9</v>
      </c>
      <c r="O568">
        <f t="shared" si="226"/>
        <v>19</v>
      </c>
      <c r="P568" t="str">
        <f t="shared" ca="1" si="219"/>
        <v>T133GMD.- Gasto medio diario de turistas procedentes del extranjero con destino en la C.A. de Euskadi, por vía de acceso según año. Evolución anual 2013 - 2017. (V. Absolutos y % Variación)</v>
      </c>
    </row>
    <row r="569" spans="2:16" ht="34.200000000000003" x14ac:dyDescent="0.25">
      <c r="B569" s="51" t="str">
        <f t="shared" ca="1" si="215"/>
        <v>T133GMP</v>
      </c>
      <c r="C569" s="703" t="str">
        <f t="shared" ca="1" si="216"/>
        <v>Gasto medio por persona de turistas procedentes del extranjero con destino en la C.A. de Euskadi, por vía de acceso según año. Evolución anual 2013 - 2017. (V. Absolutos y % Variación)</v>
      </c>
      <c r="I569" t="s">
        <v>173</v>
      </c>
      <c r="J569" t="s">
        <v>164</v>
      </c>
      <c r="L569" t="str">
        <f t="shared" si="217"/>
        <v>GastoTur-Vía</v>
      </c>
      <c r="N569">
        <f>N568</f>
        <v>9</v>
      </c>
      <c r="O569">
        <f t="shared" si="226"/>
        <v>28</v>
      </c>
      <c r="P569" t="str">
        <f t="shared" ca="1" si="219"/>
        <v>T133GMP.- Gasto medio por persona de turistas procedentes del extranjero con destino en la C.A. de Euskadi, por vía de acceso según año. Evolución anual 2013 - 2017. (V. Absolutos y % Variación)</v>
      </c>
    </row>
    <row r="570" spans="2:16" ht="34.200000000000003" x14ac:dyDescent="0.25">
      <c r="B570" s="51" t="str">
        <f t="shared" ca="1" si="215"/>
        <v>T134GT</v>
      </c>
      <c r="C570" s="703" t="str">
        <f t="shared" ca="1" si="216"/>
        <v>Gasto total de turistas procedentes del extranjero con destino en la C.A. de Euskadi, por país de residencia según año. Evolución anual 2013 - 2017. (V. Absolutos y % Variación)</v>
      </c>
      <c r="I570" t="s">
        <v>173</v>
      </c>
      <c r="J570" t="s">
        <v>38</v>
      </c>
      <c r="L570" t="str">
        <f t="shared" si="217"/>
        <v>GastoTur-Resi</v>
      </c>
      <c r="M570">
        <v>1</v>
      </c>
      <c r="N570">
        <v>17</v>
      </c>
      <c r="O570">
        <f t="shared" si="226"/>
        <v>1</v>
      </c>
      <c r="P570" t="str">
        <f t="shared" ca="1" si="219"/>
        <v>T134GT.- Gasto total de turistas procedentes del extranjero con destino en la C.A. de Euskadi, por país de residencia según año. Evolución anual 2013 - 2017. (V. Absolutos y % Variación)</v>
      </c>
    </row>
    <row r="571" spans="2:16" ht="34.200000000000003" x14ac:dyDescent="0.25">
      <c r="B571" s="51" t="str">
        <f t="shared" ca="1" si="215"/>
        <v>T134V</v>
      </c>
      <c r="C571" s="703" t="str">
        <f t="shared" ca="1" si="216"/>
        <v>Gasto total de turistas procedentes del extranjero con destino en la C.A. de Euskadi, por país de residencia según año. Evolución anual 2013 - 2017. (% Vertical)</v>
      </c>
      <c r="I571" t="s">
        <v>173</v>
      </c>
      <c r="J571" t="s">
        <v>38</v>
      </c>
      <c r="L571" t="str">
        <f t="shared" si="217"/>
        <v>GastoTur-Resi</v>
      </c>
      <c r="N571">
        <f t="shared" ref="N571:N573" si="234">N570</f>
        <v>17</v>
      </c>
      <c r="O571">
        <f t="shared" si="226"/>
        <v>18</v>
      </c>
      <c r="P571" t="str">
        <f t="shared" ca="1" si="219"/>
        <v>T134V.- Gasto total de turistas procedentes del extranjero con destino en la C.A. de Euskadi, por país de residencia según año. Evolución anual 2013 - 2017. (% Vertical)</v>
      </c>
    </row>
    <row r="572" spans="2:16" ht="34.200000000000003" x14ac:dyDescent="0.25">
      <c r="B572" s="51" t="str">
        <f t="shared" ca="1" si="215"/>
        <v>T134GMD</v>
      </c>
      <c r="C572" s="703" t="str">
        <f t="shared" ca="1" si="216"/>
        <v>Gasto medio diario de turistas procedentes del extranjero con destino en la C.A. de Euskadi, por país de residencia según año. Evolución anual 2013 - 2017. (V. Absolutos y % Variación)</v>
      </c>
      <c r="I572" t="s">
        <v>173</v>
      </c>
      <c r="J572" t="s">
        <v>38</v>
      </c>
      <c r="L572" t="str">
        <f t="shared" si="217"/>
        <v>GastoTur-Resi</v>
      </c>
      <c r="N572">
        <f t="shared" si="234"/>
        <v>17</v>
      </c>
      <c r="O572">
        <f t="shared" si="226"/>
        <v>35</v>
      </c>
      <c r="P572" t="str">
        <f t="shared" ca="1" si="219"/>
        <v>T134GMD.- Gasto medio diario de turistas procedentes del extranjero con destino en la C.A. de Euskadi, por país de residencia según año. Evolución anual 2013 - 2017. (V. Absolutos y % Variación)</v>
      </c>
    </row>
    <row r="573" spans="2:16" ht="34.200000000000003" x14ac:dyDescent="0.25">
      <c r="B573" s="51" t="str">
        <f t="shared" ca="1" si="215"/>
        <v>T134GMP</v>
      </c>
      <c r="C573" s="703" t="str">
        <f t="shared" ca="1" si="216"/>
        <v>Gasto medio por persona de turistas procedentes del extranjero con destino en la C.A. de Euskadi, por país de residencia según año. Evolución anual 2013 - 2017. (V. Absolutos y % Variación)</v>
      </c>
      <c r="I573" t="s">
        <v>173</v>
      </c>
      <c r="J573" t="s">
        <v>38</v>
      </c>
      <c r="L573" t="str">
        <f t="shared" ref="L573:L661" si="235">IF(LEN(K573)=0,CONCATENATE(I573,"-",J573),CONCATENATE(I573,"-",J573,"-",K573))</f>
        <v>GastoTur-Resi</v>
      </c>
      <c r="N573">
        <f t="shared" si="234"/>
        <v>17</v>
      </c>
      <c r="O573">
        <f t="shared" si="226"/>
        <v>52</v>
      </c>
      <c r="P573" t="str">
        <f t="shared" ref="P573:P661" ca="1" si="236">INDIRECT("'" &amp; L573 &amp; "'!A" &amp;  O573)</f>
        <v>T134GMP.- Gasto medio por persona de turistas procedentes del extranjero con destino en la C.A. de Euskadi, por país de residencia según año. Evolución anual 2013 - 2017. (V. Absolutos y % Variación)</v>
      </c>
    </row>
    <row r="574" spans="2:16" ht="34.200000000000003" x14ac:dyDescent="0.25">
      <c r="B574" s="51" t="str">
        <f t="shared" ca="1" si="215"/>
        <v>T135GT</v>
      </c>
      <c r="C574" s="703" t="str">
        <f t="shared" ca="1" si="216"/>
        <v>Gasto total de turistas procedentes del extranjero con destino en la C.A. de Euskadi, por motivo de la visita según año. Evolución anual 2013 - 2017. (V. Absolutos y % Variación)</v>
      </c>
      <c r="I574" t="s">
        <v>173</v>
      </c>
      <c r="J574" t="s">
        <v>23</v>
      </c>
      <c r="L574" t="str">
        <f t="shared" si="235"/>
        <v>GastoTur-Motivo</v>
      </c>
      <c r="M574">
        <v>1</v>
      </c>
      <c r="N574">
        <v>11</v>
      </c>
      <c r="O574">
        <f t="shared" si="226"/>
        <v>1</v>
      </c>
      <c r="P574" t="str">
        <f t="shared" ca="1" si="236"/>
        <v>T135GT.- Gasto total de turistas procedentes del extranjero con destino en la C.A. de Euskadi, por motivo de la visita según año. Evolución anual 2013 - 2017. (V. Absolutos y % Variación)</v>
      </c>
    </row>
    <row r="575" spans="2:16" x14ac:dyDescent="0.25">
      <c r="B575" s="51" t="e">
        <f t="shared" ca="1" si="215"/>
        <v>#VALUE!</v>
      </c>
      <c r="C575" s="703" t="e">
        <f t="shared" ca="1" si="216"/>
        <v>#VALUE!</v>
      </c>
      <c r="I575" t="s">
        <v>173</v>
      </c>
      <c r="J575" t="s">
        <v>23</v>
      </c>
      <c r="L575" t="str">
        <f t="shared" si="235"/>
        <v>GastoTur-Motivo</v>
      </c>
      <c r="N575">
        <f t="shared" ref="N575:N577" si="237">N574</f>
        <v>11</v>
      </c>
      <c r="O575">
        <f t="shared" si="226"/>
        <v>12</v>
      </c>
      <c r="P575" t="str">
        <f t="shared" ca="1" si="236"/>
        <v>TOTAL</v>
      </c>
    </row>
    <row r="576" spans="2:16" x14ac:dyDescent="0.25">
      <c r="B576" s="51" t="e">
        <f t="shared" ca="1" si="215"/>
        <v>#VALUE!</v>
      </c>
      <c r="C576" s="703" t="e">
        <f t="shared" ca="1" si="216"/>
        <v>#VALUE!</v>
      </c>
      <c r="I576" t="s">
        <v>173</v>
      </c>
      <c r="J576" t="s">
        <v>23</v>
      </c>
      <c r="L576" t="str">
        <f t="shared" si="235"/>
        <v>GastoTur-Motivo</v>
      </c>
      <c r="N576">
        <f t="shared" si="237"/>
        <v>11</v>
      </c>
      <c r="O576">
        <f t="shared" si="226"/>
        <v>23</v>
      </c>
      <c r="P576" t="str">
        <f t="shared" ca="1" si="236"/>
        <v>Trabajo</v>
      </c>
    </row>
    <row r="577" spans="2:16" x14ac:dyDescent="0.25">
      <c r="B577" s="51" t="e">
        <f t="shared" ref="B577:B640" ca="1" si="238">MID(P577,1,FIND(".-",P577)-1)</f>
        <v>#VALUE!</v>
      </c>
      <c r="C577" s="703" t="e">
        <f t="shared" ref="C577:C640" ca="1" si="239">MID(P577,FIND(".-",P577)+3,(LEN(P577)-FIND(".-",P577)-2))</f>
        <v>#VALUE!</v>
      </c>
      <c r="I577" t="s">
        <v>173</v>
      </c>
      <c r="J577" t="s">
        <v>23</v>
      </c>
      <c r="L577" t="str">
        <f t="shared" si="235"/>
        <v>GastoTur-Motivo</v>
      </c>
      <c r="N577">
        <f t="shared" si="237"/>
        <v>11</v>
      </c>
      <c r="O577">
        <f t="shared" si="226"/>
        <v>34</v>
      </c>
      <c r="P577">
        <f t="shared" ca="1" si="236"/>
        <v>0</v>
      </c>
    </row>
    <row r="578" spans="2:16" ht="34.200000000000003" x14ac:dyDescent="0.25">
      <c r="B578" s="51" t="str">
        <f t="shared" ca="1" si="238"/>
        <v>T136GT</v>
      </c>
      <c r="C578" s="703" t="str">
        <f t="shared" ca="1" si="239"/>
        <v>Gasto total de turistas procedentes del extranjero con destino en la C.A. de Euskadi, por duración de la estancia según año. Evolución anual 2013 - 2017. (V. Absolutos y % Variación)</v>
      </c>
      <c r="I578" t="s">
        <v>173</v>
      </c>
      <c r="J578" t="s">
        <v>33</v>
      </c>
      <c r="L578" t="str">
        <f t="shared" si="235"/>
        <v>GastoTur-Duración</v>
      </c>
      <c r="M578">
        <v>1</v>
      </c>
      <c r="N578">
        <v>12</v>
      </c>
      <c r="O578">
        <f t="shared" ref="O578:O621" si="240">IF(M578=1,1,O577+N578)</f>
        <v>1</v>
      </c>
      <c r="P578" t="str">
        <f t="shared" ca="1" si="236"/>
        <v>T136GT.- Gasto total de turistas procedentes del extranjero con destino en la C.A. de Euskadi, por duración de la estancia según año. Evolución anual 2013 - 2017. (V. Absolutos y % Variación)</v>
      </c>
    </row>
    <row r="579" spans="2:16" ht="34.200000000000003" x14ac:dyDescent="0.25">
      <c r="B579" s="51" t="str">
        <f t="shared" ca="1" si="238"/>
        <v>T136V</v>
      </c>
      <c r="C579" s="703" t="str">
        <f t="shared" ca="1" si="239"/>
        <v>Gasto total de turistas procedentes del extranjero con destino en la C.A. de Euskadi, por duración de la estancia según año. Evolución anual 2013 - 2017. (% Vertical)</v>
      </c>
      <c r="I579" t="s">
        <v>173</v>
      </c>
      <c r="J579" t="s">
        <v>33</v>
      </c>
      <c r="L579" t="str">
        <f t="shared" si="235"/>
        <v>GastoTur-Duración</v>
      </c>
      <c r="N579">
        <f>N578</f>
        <v>12</v>
      </c>
      <c r="O579">
        <f t="shared" si="240"/>
        <v>13</v>
      </c>
      <c r="P579" t="str">
        <f t="shared" ca="1" si="236"/>
        <v>T136V.- Gasto total de turistas procedentes del extranjero con destino en la C.A. de Euskadi, por duración de la estancia según año. Evolución anual 2013 - 2017. (% Vertical)</v>
      </c>
    </row>
    <row r="580" spans="2:16" ht="34.200000000000003" x14ac:dyDescent="0.25">
      <c r="B580" s="51" t="str">
        <f t="shared" ca="1" si="238"/>
        <v>T136GMD</v>
      </c>
      <c r="C580" s="703" t="str">
        <f t="shared" ca="1" si="239"/>
        <v>Gasto medio diario de turistas procedentes del extranjero con destino en la C.A. de Euskadi, por duración de la estancia según año. Evolución anual 2013 - 2017. (V. Absolutos y % Variación)</v>
      </c>
      <c r="I580" t="s">
        <v>173</v>
      </c>
      <c r="J580" t="s">
        <v>33</v>
      </c>
      <c r="L580" t="str">
        <f t="shared" si="235"/>
        <v>GastoTur-Duración</v>
      </c>
      <c r="N580">
        <f t="shared" ref="N580:N581" si="241">N579</f>
        <v>12</v>
      </c>
      <c r="O580">
        <f t="shared" si="240"/>
        <v>25</v>
      </c>
      <c r="P580" t="str">
        <f t="shared" ca="1" si="236"/>
        <v>T136GMD.- Gasto medio diario de turistas procedentes del extranjero con destino en la C.A. de Euskadi, por duración de la estancia según año. Evolución anual 2013 - 2017. (V. Absolutos y % Variación)</v>
      </c>
    </row>
    <row r="581" spans="2:16" ht="34.200000000000003" x14ac:dyDescent="0.25">
      <c r="B581" s="51" t="str">
        <f t="shared" ca="1" si="238"/>
        <v>T136GMP</v>
      </c>
      <c r="C581" s="703" t="str">
        <f t="shared" ca="1" si="239"/>
        <v>Gasto medio por persona de turistas procedentes del extranjero con destino en la C.A. de Euskadi, por duración de la estancia según año. Evolución anual 2013 - 2017. (V. Absolutos y % Variación)</v>
      </c>
      <c r="I581" t="s">
        <v>173</v>
      </c>
      <c r="J581" t="s">
        <v>33</v>
      </c>
      <c r="L581" t="str">
        <f t="shared" si="235"/>
        <v>GastoTur-Duración</v>
      </c>
      <c r="N581">
        <f t="shared" si="241"/>
        <v>12</v>
      </c>
      <c r="O581">
        <f t="shared" si="240"/>
        <v>37</v>
      </c>
      <c r="P581" t="str">
        <f t="shared" ca="1" si="236"/>
        <v>T136GMP.- Gasto medio por persona de turistas procedentes del extranjero con destino en la C.A. de Euskadi, por duración de la estancia según año. Evolución anual 2013 - 2017. (V. Absolutos y % Variación)</v>
      </c>
    </row>
    <row r="582" spans="2:16" ht="34.200000000000003" x14ac:dyDescent="0.25">
      <c r="B582" s="51" t="str">
        <f t="shared" ca="1" si="238"/>
        <v>T137GT</v>
      </c>
      <c r="C582" s="703" t="str">
        <f t="shared" ca="1" si="239"/>
        <v>Gasto total de turistas procedentes del extranjero con destino en la C.A. de Euskadi, por alojamiento utilizado según año. Evolución anual 2013 - 2017. (V. Absolutos y % Variación)</v>
      </c>
      <c r="I582" t="s">
        <v>173</v>
      </c>
      <c r="J582" t="s">
        <v>39</v>
      </c>
      <c r="L582" t="str">
        <f t="shared" si="235"/>
        <v>GastoTur-Aloja</v>
      </c>
      <c r="M582">
        <v>1</v>
      </c>
      <c r="N582">
        <v>12</v>
      </c>
      <c r="O582">
        <f t="shared" si="240"/>
        <v>1</v>
      </c>
      <c r="P582" t="str">
        <f t="shared" ca="1" si="236"/>
        <v>T137GT.- Gasto total de turistas procedentes del extranjero con destino en la C.A. de Euskadi, por alojamiento utilizado según año. Evolución anual 2013 - 2017. (V. Absolutos y % Variación)</v>
      </c>
    </row>
    <row r="583" spans="2:16" x14ac:dyDescent="0.25">
      <c r="B583" s="51" t="e">
        <f t="shared" ca="1" si="238"/>
        <v>#VALUE!</v>
      </c>
      <c r="C583" s="703" t="e">
        <f t="shared" ca="1" si="239"/>
        <v>#VALUE!</v>
      </c>
      <c r="I583" t="s">
        <v>173</v>
      </c>
      <c r="J583" t="s">
        <v>39</v>
      </c>
      <c r="L583" t="str">
        <f t="shared" si="235"/>
        <v>GastoTur-Aloja</v>
      </c>
      <c r="N583">
        <f t="shared" ref="N583:N585" si="242">N582</f>
        <v>12</v>
      </c>
      <c r="O583">
        <f t="shared" si="240"/>
        <v>13</v>
      </c>
      <c r="P583" t="str">
        <f t="shared" ca="1" si="236"/>
        <v>Hoteles o similares</v>
      </c>
    </row>
    <row r="584" spans="2:16" x14ac:dyDescent="0.25">
      <c r="B584" s="51" t="e">
        <f t="shared" ca="1" si="238"/>
        <v>#VALUE!</v>
      </c>
      <c r="C584" s="703" t="e">
        <f t="shared" ca="1" si="239"/>
        <v>#VALUE!</v>
      </c>
      <c r="I584" t="s">
        <v>173</v>
      </c>
      <c r="J584" t="s">
        <v>39</v>
      </c>
      <c r="L584" t="str">
        <f t="shared" si="235"/>
        <v>GastoTur-Aloja</v>
      </c>
      <c r="N584">
        <f t="shared" si="242"/>
        <v>12</v>
      </c>
      <c r="O584">
        <f t="shared" si="240"/>
        <v>25</v>
      </c>
      <c r="P584">
        <f t="shared" ca="1" si="236"/>
        <v>0</v>
      </c>
    </row>
    <row r="585" spans="2:16" x14ac:dyDescent="0.25">
      <c r="B585" s="51" t="e">
        <f t="shared" ca="1" si="238"/>
        <v>#VALUE!</v>
      </c>
      <c r="C585" s="703" t="e">
        <f t="shared" ca="1" si="239"/>
        <v>#VALUE!</v>
      </c>
      <c r="I585" t="s">
        <v>173</v>
      </c>
      <c r="J585" t="s">
        <v>39</v>
      </c>
      <c r="L585" t="str">
        <f t="shared" ref="L585:L589" si="243">IF(LEN(K585)=0,CONCATENATE(I585,"-",J585),CONCATENATE(I585,"-",J585,"-",K585))</f>
        <v>GastoTur-Aloja</v>
      </c>
      <c r="N585">
        <f t="shared" si="242"/>
        <v>12</v>
      </c>
      <c r="O585">
        <f t="shared" si="240"/>
        <v>37</v>
      </c>
      <c r="P585">
        <f t="shared" ref="P585:P589" ca="1" si="244">INDIRECT("'" &amp; L585 &amp; "'!A" &amp;  O585)</f>
        <v>0</v>
      </c>
    </row>
    <row r="586" spans="2:16" ht="34.200000000000003" x14ac:dyDescent="0.25">
      <c r="B586" s="51" t="str">
        <f t="shared" ca="1" si="238"/>
        <v>T138GT</v>
      </c>
      <c r="C586" s="703" t="str">
        <f t="shared" ca="1" si="239"/>
        <v>Gasto total de turistas procedentes del extranjero con destino en la C.A. de Euskadi, por la forma de organización del viaje según año. Evolución anual 2013 - 2017. (V. Absolutos y % Variación)</v>
      </c>
      <c r="I586" t="s">
        <v>173</v>
      </c>
      <c r="J586" t="s">
        <v>40</v>
      </c>
      <c r="L586" t="str">
        <f t="shared" si="243"/>
        <v>GastoTur-Paquete</v>
      </c>
      <c r="M586">
        <v>1</v>
      </c>
      <c r="N586">
        <v>8</v>
      </c>
      <c r="O586">
        <f t="shared" si="240"/>
        <v>1</v>
      </c>
      <c r="P586" t="str">
        <f t="shared" ca="1" si="244"/>
        <v>T138GT.- Gasto total de turistas procedentes del extranjero con destino en la C.A. de Euskadi, por la forma de organización del viaje según año. Evolución anual 2013 - 2017. (V. Absolutos y % Variación)</v>
      </c>
    </row>
    <row r="587" spans="2:16" x14ac:dyDescent="0.25">
      <c r="B587" s="51" t="e">
        <f t="shared" ca="1" si="238"/>
        <v>#VALUE!</v>
      </c>
      <c r="C587" s="703" t="e">
        <f t="shared" ca="1" si="239"/>
        <v>#VALUE!</v>
      </c>
      <c r="I587" t="s">
        <v>173</v>
      </c>
      <c r="J587" t="s">
        <v>40</v>
      </c>
      <c r="L587" t="str">
        <f t="shared" si="243"/>
        <v>GastoTur-Paquete</v>
      </c>
      <c r="N587">
        <f t="shared" ref="N587:N589" si="245">N586</f>
        <v>8</v>
      </c>
      <c r="O587">
        <f t="shared" si="240"/>
        <v>9</v>
      </c>
      <c r="P587">
        <f t="shared" ca="1" si="244"/>
        <v>0</v>
      </c>
    </row>
    <row r="588" spans="2:16" x14ac:dyDescent="0.25">
      <c r="B588" s="51" t="e">
        <f t="shared" ca="1" si="238"/>
        <v>#VALUE!</v>
      </c>
      <c r="C588" s="703" t="e">
        <f t="shared" ca="1" si="239"/>
        <v>#VALUE!</v>
      </c>
      <c r="I588" t="s">
        <v>173</v>
      </c>
      <c r="J588" t="s">
        <v>40</v>
      </c>
      <c r="L588" t="str">
        <f t="shared" si="243"/>
        <v>GastoTur-Paquete</v>
      </c>
      <c r="N588">
        <f t="shared" si="245"/>
        <v>8</v>
      </c>
      <c r="O588">
        <f t="shared" si="240"/>
        <v>17</v>
      </c>
      <c r="P588" t="str">
        <f t="shared" ca="1" si="244"/>
        <v>TOTAL</v>
      </c>
    </row>
    <row r="589" spans="2:16" x14ac:dyDescent="0.25">
      <c r="B589" s="51" t="e">
        <f t="shared" ca="1" si="238"/>
        <v>#VALUE!</v>
      </c>
      <c r="C589" s="703" t="e">
        <f t="shared" ca="1" si="239"/>
        <v>#VALUE!</v>
      </c>
      <c r="I589" t="s">
        <v>173</v>
      </c>
      <c r="J589" t="s">
        <v>40</v>
      </c>
      <c r="L589" t="str">
        <f t="shared" si="243"/>
        <v>GastoTur-Paquete</v>
      </c>
      <c r="N589">
        <f t="shared" si="245"/>
        <v>8</v>
      </c>
      <c r="O589">
        <f t="shared" si="240"/>
        <v>25</v>
      </c>
      <c r="P589" t="str">
        <f t="shared" ca="1" si="244"/>
        <v>Sin paquete turístico</v>
      </c>
    </row>
    <row r="590" spans="2:16" x14ac:dyDescent="0.25">
      <c r="B590" s="51" t="e">
        <f t="shared" ca="1" si="238"/>
        <v>#REF!</v>
      </c>
      <c r="C590" s="703" t="e">
        <f t="shared" ca="1" si="239"/>
        <v>#REF!</v>
      </c>
      <c r="I590" t="s">
        <v>173</v>
      </c>
      <c r="J590" t="s">
        <v>162</v>
      </c>
      <c r="L590" t="str">
        <f t="shared" si="235"/>
        <v>GastoTur-Prov</v>
      </c>
      <c r="M590">
        <v>1</v>
      </c>
      <c r="N590">
        <v>9</v>
      </c>
      <c r="O590">
        <f t="shared" si="240"/>
        <v>1</v>
      </c>
      <c r="P590" t="e">
        <f t="shared" ca="1" si="236"/>
        <v>#REF!</v>
      </c>
    </row>
    <row r="591" spans="2:16" x14ac:dyDescent="0.25">
      <c r="B591" s="51" t="e">
        <f t="shared" ca="1" si="238"/>
        <v>#REF!</v>
      </c>
      <c r="C591" s="703" t="e">
        <f t="shared" ca="1" si="239"/>
        <v>#REF!</v>
      </c>
      <c r="I591" t="s">
        <v>173</v>
      </c>
      <c r="J591" t="s">
        <v>162</v>
      </c>
      <c r="L591" t="str">
        <f t="shared" si="235"/>
        <v>GastoTur-Prov</v>
      </c>
      <c r="N591">
        <f t="shared" ref="N591:N593" si="246">N590</f>
        <v>9</v>
      </c>
      <c r="O591">
        <f t="shared" si="240"/>
        <v>10</v>
      </c>
      <c r="P591" t="e">
        <f t="shared" ca="1" si="236"/>
        <v>#REF!</v>
      </c>
    </row>
    <row r="592" spans="2:16" x14ac:dyDescent="0.25">
      <c r="B592" s="51" t="e">
        <f t="shared" ca="1" si="238"/>
        <v>#REF!</v>
      </c>
      <c r="C592" s="703" t="e">
        <f t="shared" ca="1" si="239"/>
        <v>#REF!</v>
      </c>
      <c r="I592" t="s">
        <v>173</v>
      </c>
      <c r="J592" t="s">
        <v>162</v>
      </c>
      <c r="L592" t="str">
        <f t="shared" si="235"/>
        <v>GastoTur-Prov</v>
      </c>
      <c r="N592">
        <f t="shared" si="246"/>
        <v>9</v>
      </c>
      <c r="O592">
        <f t="shared" si="240"/>
        <v>19</v>
      </c>
      <c r="P592" t="e">
        <f t="shared" ca="1" si="236"/>
        <v>#REF!</v>
      </c>
    </row>
    <row r="593" spans="2:16" x14ac:dyDescent="0.25">
      <c r="B593" s="51" t="e">
        <f t="shared" ca="1" si="238"/>
        <v>#REF!</v>
      </c>
      <c r="C593" s="703" t="e">
        <f t="shared" ca="1" si="239"/>
        <v>#REF!</v>
      </c>
      <c r="I593" t="s">
        <v>173</v>
      </c>
      <c r="J593" t="s">
        <v>162</v>
      </c>
      <c r="L593" t="str">
        <f t="shared" si="235"/>
        <v>GastoTur-Prov</v>
      </c>
      <c r="N593">
        <f t="shared" si="246"/>
        <v>9</v>
      </c>
      <c r="O593">
        <f t="shared" si="240"/>
        <v>28</v>
      </c>
      <c r="P593" t="e">
        <f t="shared" ca="1" si="236"/>
        <v>#REF!</v>
      </c>
    </row>
    <row r="594" spans="2:16" x14ac:dyDescent="0.25">
      <c r="B594" s="51" t="e">
        <f t="shared" ca="1" si="238"/>
        <v>#REF!</v>
      </c>
      <c r="C594" s="703" t="e">
        <f t="shared" ca="1" si="239"/>
        <v>#REF!</v>
      </c>
      <c r="I594" t="s">
        <v>173</v>
      </c>
      <c r="J594" t="s">
        <v>163</v>
      </c>
      <c r="L594" t="str">
        <f t="shared" si="235"/>
        <v>GastoTur-Destino</v>
      </c>
      <c r="M594">
        <v>1</v>
      </c>
      <c r="N594">
        <v>12</v>
      </c>
      <c r="O594">
        <f t="shared" si="240"/>
        <v>1</v>
      </c>
      <c r="P594" t="e">
        <f t="shared" ca="1" si="236"/>
        <v>#REF!</v>
      </c>
    </row>
    <row r="595" spans="2:16" x14ac:dyDescent="0.25">
      <c r="B595" s="51" t="e">
        <f t="shared" ca="1" si="238"/>
        <v>#REF!</v>
      </c>
      <c r="C595" s="703" t="e">
        <f t="shared" ca="1" si="239"/>
        <v>#REF!</v>
      </c>
      <c r="I595" t="s">
        <v>173</v>
      </c>
      <c r="J595" t="s">
        <v>163</v>
      </c>
      <c r="L595" t="str">
        <f t="shared" si="235"/>
        <v>GastoTur-Destino</v>
      </c>
      <c r="N595">
        <f t="shared" ref="N595:N597" si="247">N594</f>
        <v>12</v>
      </c>
      <c r="O595">
        <f t="shared" si="240"/>
        <v>13</v>
      </c>
      <c r="P595" t="e">
        <f t="shared" ca="1" si="236"/>
        <v>#REF!</v>
      </c>
    </row>
    <row r="596" spans="2:16" x14ac:dyDescent="0.25">
      <c r="B596" s="51" t="e">
        <f t="shared" ca="1" si="238"/>
        <v>#REF!</v>
      </c>
      <c r="C596" s="703" t="e">
        <f t="shared" ca="1" si="239"/>
        <v>#REF!</v>
      </c>
      <c r="I596" t="s">
        <v>173</v>
      </c>
      <c r="J596" t="s">
        <v>163</v>
      </c>
      <c r="L596" t="str">
        <f t="shared" si="235"/>
        <v>GastoTur-Destino</v>
      </c>
      <c r="N596">
        <f t="shared" si="247"/>
        <v>12</v>
      </c>
      <c r="O596">
        <f t="shared" si="240"/>
        <v>25</v>
      </c>
      <c r="P596" t="e">
        <f t="shared" ca="1" si="236"/>
        <v>#REF!</v>
      </c>
    </row>
    <row r="597" spans="2:16" x14ac:dyDescent="0.25">
      <c r="B597" s="51" t="e">
        <f t="shared" ca="1" si="238"/>
        <v>#REF!</v>
      </c>
      <c r="C597" s="703" t="e">
        <f t="shared" ca="1" si="239"/>
        <v>#REF!</v>
      </c>
      <c r="I597" t="s">
        <v>173</v>
      </c>
      <c r="J597" t="s">
        <v>163</v>
      </c>
      <c r="L597" t="str">
        <f t="shared" si="235"/>
        <v>GastoTur-Destino</v>
      </c>
      <c r="N597">
        <f t="shared" si="247"/>
        <v>12</v>
      </c>
      <c r="O597">
        <f t="shared" si="240"/>
        <v>37</v>
      </c>
      <c r="P597" t="e">
        <f t="shared" ca="1" si="236"/>
        <v>#REF!</v>
      </c>
    </row>
    <row r="598" spans="2:16" ht="22.8" x14ac:dyDescent="0.25">
      <c r="B598" s="51" t="str">
        <f t="shared" ca="1" si="238"/>
        <v>T141GT</v>
      </c>
      <c r="C598" s="703" t="str">
        <f t="shared" ca="1" si="239"/>
        <v>Gasto total de turistas procedentes del extranjero con destino en la C.A. de Euskadi, por vía de acceso según mes. 2017. (V. Absolutos)</v>
      </c>
      <c r="I598" t="s">
        <v>173</v>
      </c>
      <c r="J598" t="s">
        <v>164</v>
      </c>
      <c r="K598" t="s">
        <v>36</v>
      </c>
      <c r="L598" t="str">
        <f t="shared" si="235"/>
        <v>GastoTur-Vía-Mes</v>
      </c>
      <c r="M598">
        <v>1</v>
      </c>
      <c r="N598">
        <v>8</v>
      </c>
      <c r="O598">
        <f t="shared" si="240"/>
        <v>1</v>
      </c>
      <c r="P598" t="str">
        <f t="shared" ca="1" si="236"/>
        <v>T141GT.- Gasto total de turistas procedentes del extranjero con destino en la C.A. de Euskadi, por vía de acceso según mes. 2017. (V. Absolutos)</v>
      </c>
    </row>
    <row r="599" spans="2:16" x14ac:dyDescent="0.25">
      <c r="B599" s="51" t="e">
        <f t="shared" ca="1" si="238"/>
        <v>#VALUE!</v>
      </c>
      <c r="C599" s="703" t="e">
        <f t="shared" ca="1" si="239"/>
        <v>#VALUE!</v>
      </c>
      <c r="I599" t="s">
        <v>173</v>
      </c>
      <c r="J599" t="s">
        <v>164</v>
      </c>
      <c r="K599" t="s">
        <v>36</v>
      </c>
      <c r="L599" t="str">
        <f t="shared" si="235"/>
        <v>GastoTur-Vía-Mes</v>
      </c>
      <c r="N599">
        <f t="shared" ref="N599:N601" si="248">N598</f>
        <v>8</v>
      </c>
      <c r="O599">
        <f t="shared" si="240"/>
        <v>9</v>
      </c>
      <c r="P599">
        <f t="shared" ca="1" si="236"/>
        <v>0</v>
      </c>
    </row>
    <row r="600" spans="2:16" x14ac:dyDescent="0.25">
      <c r="B600" s="51" t="e">
        <f t="shared" ca="1" si="238"/>
        <v>#VALUE!</v>
      </c>
      <c r="C600" s="703" t="e">
        <f t="shared" ca="1" si="239"/>
        <v>#VALUE!</v>
      </c>
      <c r="I600" t="s">
        <v>173</v>
      </c>
      <c r="J600" t="s">
        <v>164</v>
      </c>
      <c r="K600" t="s">
        <v>36</v>
      </c>
      <c r="L600" t="str">
        <f t="shared" si="235"/>
        <v>GastoTur-Vía-Mes</v>
      </c>
      <c r="N600">
        <f t="shared" si="248"/>
        <v>8</v>
      </c>
      <c r="O600">
        <f t="shared" si="240"/>
        <v>17</v>
      </c>
      <c r="P600">
        <f t="shared" ca="1" si="236"/>
        <v>0</v>
      </c>
    </row>
    <row r="601" spans="2:16" x14ac:dyDescent="0.25">
      <c r="B601" s="51" t="e">
        <f t="shared" ca="1" si="238"/>
        <v>#VALUE!</v>
      </c>
      <c r="C601" s="703" t="e">
        <f t="shared" ca="1" si="239"/>
        <v>#VALUE!</v>
      </c>
      <c r="I601" t="s">
        <v>173</v>
      </c>
      <c r="J601" t="s">
        <v>164</v>
      </c>
      <c r="K601" t="s">
        <v>36</v>
      </c>
      <c r="L601" t="str">
        <f t="shared" si="235"/>
        <v>GastoTur-Vía-Mes</v>
      </c>
      <c r="N601">
        <f t="shared" si="248"/>
        <v>8</v>
      </c>
      <c r="O601">
        <f t="shared" si="240"/>
        <v>25</v>
      </c>
      <c r="P601" t="str">
        <f t="shared" ca="1" si="236"/>
        <v>Tren</v>
      </c>
    </row>
    <row r="602" spans="2:16" x14ac:dyDescent="0.25">
      <c r="B602" s="51" t="e">
        <f t="shared" ca="1" si="238"/>
        <v>#VALUE!</v>
      </c>
      <c r="C602" s="703" t="e">
        <f t="shared" ca="1" si="239"/>
        <v>#VALUE!</v>
      </c>
      <c r="I602" t="s">
        <v>173</v>
      </c>
      <c r="J602" t="s">
        <v>164</v>
      </c>
      <c r="K602" t="s">
        <v>36</v>
      </c>
      <c r="L602" t="str">
        <f t="shared" si="235"/>
        <v>GastoTur-Vía-Mes</v>
      </c>
      <c r="N602">
        <f>N601+1</f>
        <v>9</v>
      </c>
      <c r="O602">
        <f t="shared" si="240"/>
        <v>34</v>
      </c>
      <c r="P602" t="str">
        <f t="shared" ca="1" si="236"/>
        <v>Barco</v>
      </c>
    </row>
    <row r="603" spans="2:16" x14ac:dyDescent="0.25">
      <c r="B603" s="51" t="e">
        <f t="shared" ca="1" si="238"/>
        <v>#VALUE!</v>
      </c>
      <c r="C603" s="703" t="e">
        <f t="shared" ca="1" si="239"/>
        <v>#VALUE!</v>
      </c>
      <c r="I603" t="s">
        <v>173</v>
      </c>
      <c r="J603" t="s">
        <v>164</v>
      </c>
      <c r="K603" t="s">
        <v>36</v>
      </c>
      <c r="L603" t="str">
        <f t="shared" si="235"/>
        <v>GastoTur-Vía-Mes</v>
      </c>
      <c r="N603">
        <f>N602-1</f>
        <v>8</v>
      </c>
      <c r="O603">
        <f t="shared" si="240"/>
        <v>42</v>
      </c>
      <c r="P603" t="str">
        <f t="shared" ca="1" si="236"/>
        <v>Aeropuerto</v>
      </c>
    </row>
    <row r="604" spans="2:16" x14ac:dyDescent="0.25">
      <c r="B604" s="51" t="e">
        <f t="shared" ca="1" si="238"/>
        <v>#VALUE!</v>
      </c>
      <c r="C604" s="703" t="e">
        <f t="shared" ca="1" si="239"/>
        <v>#VALUE!</v>
      </c>
      <c r="I604" t="s">
        <v>173</v>
      </c>
      <c r="J604" t="s">
        <v>164</v>
      </c>
      <c r="K604" t="s">
        <v>36</v>
      </c>
      <c r="L604" t="str">
        <f t="shared" si="235"/>
        <v>GastoTur-Vía-Mes</v>
      </c>
      <c r="N604">
        <f>N603+1</f>
        <v>9</v>
      </c>
      <c r="O604">
        <f t="shared" si="240"/>
        <v>51</v>
      </c>
      <c r="P604" t="str">
        <f t="shared" ca="1" si="236"/>
        <v>Carretera</v>
      </c>
    </row>
    <row r="605" spans="2:16" x14ac:dyDescent="0.25">
      <c r="B605" s="51" t="e">
        <f t="shared" ca="1" si="238"/>
        <v>#VALUE!</v>
      </c>
      <c r="C605" s="703" t="e">
        <f t="shared" ca="1" si="239"/>
        <v>#VALUE!</v>
      </c>
      <c r="I605" t="s">
        <v>173</v>
      </c>
      <c r="J605" t="s">
        <v>164</v>
      </c>
      <c r="K605" t="s">
        <v>36</v>
      </c>
      <c r="L605" t="str">
        <f t="shared" si="235"/>
        <v>GastoTur-Vía-Mes</v>
      </c>
      <c r="N605">
        <f>N604-1</f>
        <v>8</v>
      </c>
      <c r="O605">
        <f t="shared" si="240"/>
        <v>59</v>
      </c>
      <c r="P605" t="str">
        <f t="shared" ca="1" si="236"/>
        <v>TOTAL</v>
      </c>
    </row>
    <row r="606" spans="2:16" ht="22.8" x14ac:dyDescent="0.25">
      <c r="B606" s="51" t="str">
        <f t="shared" ca="1" si="238"/>
        <v>T142GT</v>
      </c>
      <c r="C606" s="703" t="str">
        <f t="shared" ca="1" si="239"/>
        <v>Gasto total de turistas procedentes del extranjero con destino en la C.A. de Euskadi, por país de residencia según mes. 2017. (V. Absolutos)</v>
      </c>
      <c r="I606" t="s">
        <v>173</v>
      </c>
      <c r="J606" t="s">
        <v>38</v>
      </c>
      <c r="K606" t="s">
        <v>36</v>
      </c>
      <c r="L606" t="str">
        <f t="shared" si="235"/>
        <v>GastoTur-Resi-Mes</v>
      </c>
      <c r="M606">
        <v>1</v>
      </c>
      <c r="N606">
        <v>16</v>
      </c>
      <c r="O606">
        <f t="shared" si="240"/>
        <v>1</v>
      </c>
      <c r="P606" t="str">
        <f t="shared" ca="1" si="236"/>
        <v>T142GT.- Gasto total de turistas procedentes del extranjero con destino en la C.A. de Euskadi, por país de residencia según mes. 2017. (V. Absolutos)</v>
      </c>
    </row>
    <row r="607" spans="2:16" ht="22.8" x14ac:dyDescent="0.25">
      <c r="B607" s="51" t="str">
        <f t="shared" ca="1" si="238"/>
        <v>T142H</v>
      </c>
      <c r="C607" s="703" t="str">
        <f t="shared" ca="1" si="239"/>
        <v>Gasto total de turistas procedentes del extranjero con destino en la C.A. de Euskadi, por país de residencia según mes. 2017. (% Horizontal)</v>
      </c>
      <c r="I607" t="s">
        <v>173</v>
      </c>
      <c r="J607" t="s">
        <v>38</v>
      </c>
      <c r="K607" t="s">
        <v>36</v>
      </c>
      <c r="L607" t="str">
        <f t="shared" si="235"/>
        <v>GastoTur-Resi-Mes</v>
      </c>
      <c r="N607">
        <f t="shared" ref="N607:N609" si="249">N606</f>
        <v>16</v>
      </c>
      <c r="O607">
        <f t="shared" si="240"/>
        <v>17</v>
      </c>
      <c r="P607" t="str">
        <f t="shared" ca="1" si="236"/>
        <v>T142H.- Gasto total de turistas procedentes del extranjero con destino en la C.A. de Euskadi, por país de residencia según mes. 2017. (% Horizontal)</v>
      </c>
    </row>
    <row r="608" spans="2:16" ht="22.8" x14ac:dyDescent="0.25">
      <c r="B608" s="51" t="str">
        <f t="shared" ca="1" si="238"/>
        <v>T142V</v>
      </c>
      <c r="C608" s="703" t="str">
        <f t="shared" ca="1" si="239"/>
        <v>Gasto total de turistas procedentes del extranjero con destino en la C.A. de Euskadi, por país de residencia según mes. 2017. (% Vertical)</v>
      </c>
      <c r="I608" t="s">
        <v>173</v>
      </c>
      <c r="J608" t="s">
        <v>38</v>
      </c>
      <c r="K608" t="s">
        <v>36</v>
      </c>
      <c r="L608" t="str">
        <f t="shared" si="235"/>
        <v>GastoTur-Resi-Mes</v>
      </c>
      <c r="N608">
        <f t="shared" si="249"/>
        <v>16</v>
      </c>
      <c r="O608">
        <f t="shared" si="240"/>
        <v>33</v>
      </c>
      <c r="P608" t="str">
        <f t="shared" ca="1" si="236"/>
        <v>T142V.- Gasto total de turistas procedentes del extranjero con destino en la C.A. de Euskadi, por país de residencia según mes. 2017. (% Vertical)</v>
      </c>
    </row>
    <row r="609" spans="2:16" ht="34.200000000000003" x14ac:dyDescent="0.25">
      <c r="B609" s="51" t="str">
        <f t="shared" ca="1" si="238"/>
        <v>V142GT</v>
      </c>
      <c r="C609" s="703" t="str">
        <f t="shared" ca="1" si="239"/>
        <v>Variación interanual del gasto total de turistas procedentes del extranjero con destino en la C.A. de Euskadi, por país de residencia según mes. 2017. (% Variación)</v>
      </c>
      <c r="I609" t="s">
        <v>173</v>
      </c>
      <c r="J609" t="s">
        <v>38</v>
      </c>
      <c r="K609" t="s">
        <v>36</v>
      </c>
      <c r="L609" t="str">
        <f t="shared" si="235"/>
        <v>GastoTur-Resi-Mes</v>
      </c>
      <c r="N609">
        <f t="shared" si="249"/>
        <v>16</v>
      </c>
      <c r="O609">
        <f t="shared" si="240"/>
        <v>49</v>
      </c>
      <c r="P609" t="str">
        <f t="shared" ca="1" si="236"/>
        <v>V142GT.- Variación interanual del gasto total de turistas procedentes del extranjero con destino en la C.A. de Euskadi, por país de residencia según mes. 2017. (% Variación)</v>
      </c>
    </row>
    <row r="610" spans="2:16" ht="22.8" x14ac:dyDescent="0.25">
      <c r="B610" s="51" t="str">
        <f t="shared" ca="1" si="238"/>
        <v>T142GMD</v>
      </c>
      <c r="C610" s="703" t="str">
        <f t="shared" ca="1" si="239"/>
        <v>Gasto medio diario de turistas procedentes del extranjero con destino en la C.A. de Euskadi, por país de residencia según mes. 2017. (V. Absolutos)</v>
      </c>
      <c r="I610" t="s">
        <v>173</v>
      </c>
      <c r="J610" t="s">
        <v>38</v>
      </c>
      <c r="K610" t="s">
        <v>36</v>
      </c>
      <c r="L610" t="str">
        <f t="shared" si="235"/>
        <v>GastoTur-Resi-Mes</v>
      </c>
      <c r="N610">
        <f>N609+1</f>
        <v>17</v>
      </c>
      <c r="O610">
        <f t="shared" si="240"/>
        <v>66</v>
      </c>
      <c r="P610" t="str">
        <f t="shared" ca="1" si="236"/>
        <v>T142GMD.- Gasto medio diario de turistas procedentes del extranjero con destino en la C.A. de Euskadi, por país de residencia según mes. 2017. (V. Absolutos)</v>
      </c>
    </row>
    <row r="611" spans="2:16" ht="34.200000000000003" x14ac:dyDescent="0.25">
      <c r="B611" s="51" t="str">
        <f t="shared" ca="1" si="238"/>
        <v>V142GMD</v>
      </c>
      <c r="C611" s="703" t="str">
        <f t="shared" ca="1" si="239"/>
        <v>Variación interanual del gasto medio diario de turistas procedentes del extranjero con destino en la C.A. de Euskadi, por país de residencia según mes. 2017. (% Variación)</v>
      </c>
      <c r="I611" t="s">
        <v>173</v>
      </c>
      <c r="J611" t="s">
        <v>38</v>
      </c>
      <c r="K611" t="s">
        <v>36</v>
      </c>
      <c r="L611" t="str">
        <f t="shared" si="235"/>
        <v>GastoTur-Resi-Mes</v>
      </c>
      <c r="N611">
        <f>N610-1</f>
        <v>16</v>
      </c>
      <c r="O611">
        <f t="shared" si="240"/>
        <v>82</v>
      </c>
      <c r="P611" t="str">
        <f t="shared" ca="1" si="236"/>
        <v>V142GMD.- Variación interanual del gasto medio diario de turistas procedentes del extranjero con destino en la C.A. de Euskadi, por país de residencia según mes. 2017. (% Variación)</v>
      </c>
    </row>
    <row r="612" spans="2:16" ht="22.8" x14ac:dyDescent="0.25">
      <c r="B612" s="51" t="str">
        <f t="shared" ca="1" si="238"/>
        <v>T142GMP</v>
      </c>
      <c r="C612" s="703" t="str">
        <f t="shared" ca="1" si="239"/>
        <v>Gasto medio por persona de turistas procedentes del extranjero con destino en la C.A. de Euskadi, por país de residencia según mes. 2017. (V. Absolutos)</v>
      </c>
      <c r="I612" t="s">
        <v>173</v>
      </c>
      <c r="J612" t="s">
        <v>38</v>
      </c>
      <c r="K612" t="s">
        <v>36</v>
      </c>
      <c r="L612" t="str">
        <f t="shared" si="235"/>
        <v>GastoTur-Resi-Mes</v>
      </c>
      <c r="N612">
        <f>N611+1</f>
        <v>17</v>
      </c>
      <c r="O612">
        <f t="shared" si="240"/>
        <v>99</v>
      </c>
      <c r="P612" t="str">
        <f t="shared" ca="1" si="236"/>
        <v>T142GMP.- Gasto medio por persona de turistas procedentes del extranjero con destino en la C.A. de Euskadi, por país de residencia según mes. 2017. (V. Absolutos)</v>
      </c>
    </row>
    <row r="613" spans="2:16" ht="34.200000000000003" x14ac:dyDescent="0.25">
      <c r="B613" s="51" t="str">
        <f t="shared" ca="1" si="238"/>
        <v>V142GMP</v>
      </c>
      <c r="C613" s="703" t="str">
        <f t="shared" ca="1" si="239"/>
        <v>Variación interanual del gasto medio por persona de turistas procedentes del extranjero con destino en la C.A. de Euskadi, por país de residencia según mes. 2017. (% Variación)</v>
      </c>
      <c r="I613" t="s">
        <v>173</v>
      </c>
      <c r="J613" t="s">
        <v>38</v>
      </c>
      <c r="K613" t="s">
        <v>36</v>
      </c>
      <c r="L613" t="str">
        <f t="shared" si="235"/>
        <v>GastoTur-Resi-Mes</v>
      </c>
      <c r="N613">
        <f>N612-1</f>
        <v>16</v>
      </c>
      <c r="O613">
        <f t="shared" si="240"/>
        <v>115</v>
      </c>
      <c r="P613" t="str">
        <f t="shared" ca="1" si="236"/>
        <v>V142GMP.- Variación interanual del gasto medio por persona de turistas procedentes del extranjero con destino en la C.A. de Euskadi, por país de residencia según mes. 2017. (% Variación)</v>
      </c>
    </row>
    <row r="614" spans="2:16" ht="22.8" x14ac:dyDescent="0.25">
      <c r="B614" s="51" t="str">
        <f t="shared" ca="1" si="238"/>
        <v>T143GT</v>
      </c>
      <c r="C614" s="703" t="str">
        <f t="shared" ca="1" si="239"/>
        <v>Gasto total de turistas procedentes del extranjero con destino en la C.A. de Euskadi, por motivo de la visita según mes. 2017. (V. Absolutos)</v>
      </c>
      <c r="I614" t="s">
        <v>173</v>
      </c>
      <c r="J614" t="s">
        <v>23</v>
      </c>
      <c r="K614" t="s">
        <v>36</v>
      </c>
      <c r="L614" t="str">
        <f t="shared" si="235"/>
        <v>GastoTur-Motivo-Mes</v>
      </c>
      <c r="M614">
        <v>1</v>
      </c>
      <c r="N614">
        <v>10</v>
      </c>
      <c r="O614">
        <f t="shared" si="240"/>
        <v>1</v>
      </c>
      <c r="P614" t="str">
        <f t="shared" ca="1" si="236"/>
        <v>T143GT.- Gasto total de turistas procedentes del extranjero con destino en la C.A. de Euskadi, por motivo de la visita según mes. 2017. (V. Absolutos)</v>
      </c>
    </row>
    <row r="615" spans="2:16" x14ac:dyDescent="0.25">
      <c r="B615" s="51" t="e">
        <f t="shared" ca="1" si="238"/>
        <v>#VALUE!</v>
      </c>
      <c r="C615" s="703" t="e">
        <f t="shared" ca="1" si="239"/>
        <v>#VALUE!</v>
      </c>
      <c r="I615" t="s">
        <v>173</v>
      </c>
      <c r="J615" t="s">
        <v>23</v>
      </c>
      <c r="K615" t="s">
        <v>36</v>
      </c>
      <c r="L615" t="str">
        <f t="shared" si="235"/>
        <v>GastoTur-Motivo-Mes</v>
      </c>
      <c r="N615">
        <f t="shared" ref="N615:N617" si="250">N614</f>
        <v>10</v>
      </c>
      <c r="O615">
        <f t="shared" si="240"/>
        <v>11</v>
      </c>
      <c r="P615" t="str">
        <f t="shared" ca="1" si="236"/>
        <v>Ocio</v>
      </c>
    </row>
    <row r="616" spans="2:16" x14ac:dyDescent="0.25">
      <c r="B616" s="51" t="e">
        <f t="shared" ca="1" si="238"/>
        <v>#VALUE!</v>
      </c>
      <c r="C616" s="703" t="e">
        <f t="shared" ca="1" si="239"/>
        <v>#VALUE!</v>
      </c>
      <c r="I616" t="s">
        <v>173</v>
      </c>
      <c r="J616" t="s">
        <v>23</v>
      </c>
      <c r="K616" t="s">
        <v>36</v>
      </c>
      <c r="L616" t="str">
        <f t="shared" si="235"/>
        <v>GastoTur-Motivo-Mes</v>
      </c>
      <c r="N616">
        <f t="shared" si="250"/>
        <v>10</v>
      </c>
      <c r="O616">
        <f t="shared" si="240"/>
        <v>21</v>
      </c>
      <c r="P616">
        <f t="shared" ca="1" si="236"/>
        <v>0</v>
      </c>
    </row>
    <row r="617" spans="2:16" x14ac:dyDescent="0.25">
      <c r="B617" s="51" t="e">
        <f t="shared" ca="1" si="238"/>
        <v>#VALUE!</v>
      </c>
      <c r="C617" s="703" t="e">
        <f t="shared" ca="1" si="239"/>
        <v>#VALUE!</v>
      </c>
      <c r="I617" t="s">
        <v>173</v>
      </c>
      <c r="J617" t="s">
        <v>23</v>
      </c>
      <c r="K617" t="s">
        <v>36</v>
      </c>
      <c r="L617" t="str">
        <f t="shared" si="235"/>
        <v>GastoTur-Motivo-Mes</v>
      </c>
      <c r="N617">
        <f t="shared" si="250"/>
        <v>10</v>
      </c>
      <c r="O617">
        <f t="shared" si="240"/>
        <v>31</v>
      </c>
      <c r="P617">
        <f t="shared" ca="1" si="236"/>
        <v>0</v>
      </c>
    </row>
    <row r="618" spans="2:16" x14ac:dyDescent="0.25">
      <c r="B618" s="51" t="e">
        <f t="shared" ca="1" si="238"/>
        <v>#VALUE!</v>
      </c>
      <c r="C618" s="703" t="e">
        <f t="shared" ca="1" si="239"/>
        <v>#VALUE!</v>
      </c>
      <c r="I618" t="s">
        <v>173</v>
      </c>
      <c r="J618" t="s">
        <v>23</v>
      </c>
      <c r="K618" t="s">
        <v>36</v>
      </c>
      <c r="L618" t="str">
        <f t="shared" si="235"/>
        <v>GastoTur-Motivo-Mes</v>
      </c>
      <c r="N618">
        <f>N617+1</f>
        <v>11</v>
      </c>
      <c r="O618">
        <f t="shared" si="240"/>
        <v>42</v>
      </c>
      <c r="P618" t="str">
        <f t="shared" ca="1" si="236"/>
        <v>Trabajo</v>
      </c>
    </row>
    <row r="619" spans="2:16" ht="34.200000000000003" x14ac:dyDescent="0.25">
      <c r="B619" s="51" t="str">
        <f t="shared" ca="1" si="238"/>
        <v>V143GMP</v>
      </c>
      <c r="C619" s="703" t="str">
        <f t="shared" ca="1" si="239"/>
        <v>Variación interanual del gasto medio por persona de turistas procedentes del extranjero con destino en la C.A. de Euskadi, por motivo de la visita según mes. 2017. (% Variación)</v>
      </c>
      <c r="I619" t="s">
        <v>173</v>
      </c>
      <c r="J619" t="s">
        <v>23</v>
      </c>
      <c r="K619" t="s">
        <v>36</v>
      </c>
      <c r="L619" t="str">
        <f t="shared" si="235"/>
        <v>GastoTur-Motivo-Mes</v>
      </c>
      <c r="N619">
        <f>N618-1</f>
        <v>10</v>
      </c>
      <c r="O619">
        <f t="shared" si="240"/>
        <v>52</v>
      </c>
      <c r="P619" t="str">
        <f t="shared" ca="1" si="236"/>
        <v>V143GMP.- Variación interanual del gasto medio por persona de turistas procedentes del extranjero con destino en la C.A. de Euskadi, por motivo de la visita según mes. 2017. (% Variación)</v>
      </c>
    </row>
    <row r="620" spans="2:16" x14ac:dyDescent="0.25">
      <c r="B620" s="51" t="e">
        <f t="shared" ca="1" si="238"/>
        <v>#VALUE!</v>
      </c>
      <c r="C620" s="703" t="e">
        <f t="shared" ca="1" si="239"/>
        <v>#VALUE!</v>
      </c>
      <c r="I620" t="s">
        <v>173</v>
      </c>
      <c r="J620" t="s">
        <v>23</v>
      </c>
      <c r="K620" t="s">
        <v>36</v>
      </c>
      <c r="L620" t="str">
        <f t="shared" si="235"/>
        <v>GastoTur-Motivo-Mes</v>
      </c>
      <c r="N620">
        <f>N619+1</f>
        <v>11</v>
      </c>
      <c r="O620">
        <f t="shared" si="240"/>
        <v>63</v>
      </c>
      <c r="P620">
        <f t="shared" ca="1" si="236"/>
        <v>0</v>
      </c>
    </row>
    <row r="621" spans="2:16" x14ac:dyDescent="0.25">
      <c r="B621" s="51" t="e">
        <f t="shared" ca="1" si="238"/>
        <v>#VALUE!</v>
      </c>
      <c r="C621" s="703" t="e">
        <f t="shared" ca="1" si="239"/>
        <v>#VALUE!</v>
      </c>
      <c r="I621" t="s">
        <v>173</v>
      </c>
      <c r="J621" t="s">
        <v>23</v>
      </c>
      <c r="K621" t="s">
        <v>36</v>
      </c>
      <c r="L621" t="str">
        <f t="shared" si="235"/>
        <v>GastoTur-Motivo-Mes</v>
      </c>
      <c r="N621">
        <f>N620-1</f>
        <v>10</v>
      </c>
      <c r="O621">
        <f t="shared" si="240"/>
        <v>73</v>
      </c>
      <c r="P621">
        <f t="shared" ca="1" si="236"/>
        <v>0</v>
      </c>
    </row>
    <row r="622" spans="2:16" ht="22.8" x14ac:dyDescent="0.25">
      <c r="B622" s="51" t="str">
        <f t="shared" ca="1" si="238"/>
        <v>T144GT</v>
      </c>
      <c r="C622" s="703" t="str">
        <f t="shared" ca="1" si="239"/>
        <v>Gasto total de turistas procedentes del extranjero con destino en la C.A. de Euskadi, por duración de la estancia según mes. 2017. (V. Absolutos)</v>
      </c>
      <c r="I622" t="s">
        <v>173</v>
      </c>
      <c r="J622" t="s">
        <v>33</v>
      </c>
      <c r="K622" t="s">
        <v>36</v>
      </c>
      <c r="L622" t="str">
        <f t="shared" ref="L622:L645" si="251">IF(LEN(K622)=0,CONCATENATE(I622,"-",J622),CONCATENATE(I622,"-",J622,"-",K622))</f>
        <v>GastoTur-Duración-Mes</v>
      </c>
      <c r="M622">
        <v>1</v>
      </c>
      <c r="N622">
        <v>11</v>
      </c>
      <c r="O622">
        <f t="shared" ref="O622:O685" si="252">IF(M622=1,1,O621+N622)</f>
        <v>1</v>
      </c>
      <c r="P622" t="str">
        <f t="shared" ref="P622:P645" ca="1" si="253">INDIRECT("'" &amp; L622 &amp; "'!A" &amp;  O622)</f>
        <v>T144GT.- Gasto total de turistas procedentes del extranjero con destino en la C.A. de Euskadi, por duración de la estancia según mes. 2017. (V. Absolutos)</v>
      </c>
    </row>
    <row r="623" spans="2:16" ht="22.8" x14ac:dyDescent="0.25">
      <c r="B623" s="51" t="str">
        <f t="shared" ca="1" si="238"/>
        <v>T144H</v>
      </c>
      <c r="C623" s="703" t="str">
        <f t="shared" ca="1" si="239"/>
        <v>Gasto total de turistas procedentes del extranjero con destino en la C.A. de Euskadi, por duración de la estancia según mes. 2017. (% Horizontal)</v>
      </c>
      <c r="I623" t="s">
        <v>173</v>
      </c>
      <c r="J623" t="s">
        <v>33</v>
      </c>
      <c r="K623" t="s">
        <v>36</v>
      </c>
      <c r="L623" t="str">
        <f t="shared" si="251"/>
        <v>GastoTur-Duración-Mes</v>
      </c>
      <c r="N623">
        <f t="shared" ref="N623:N625" si="254">N622</f>
        <v>11</v>
      </c>
      <c r="O623">
        <f t="shared" si="252"/>
        <v>12</v>
      </c>
      <c r="P623" t="str">
        <f t="shared" ca="1" si="253"/>
        <v>T144H.- Gasto total de turistas procedentes del extranjero con destino en la C.A. de Euskadi, por duración de la estancia según mes. 2017. (% Horizontal)</v>
      </c>
    </row>
    <row r="624" spans="2:16" ht="22.8" x14ac:dyDescent="0.25">
      <c r="B624" s="51" t="str">
        <f t="shared" ca="1" si="238"/>
        <v>T144V</v>
      </c>
      <c r="C624" s="703" t="str">
        <f t="shared" ca="1" si="239"/>
        <v>Gasto total de turistas procedentes del extranjero con destino en la C.A. de Euskadi, por duración de la estancia según mes. 2017. (% Vertical)</v>
      </c>
      <c r="I624" t="s">
        <v>173</v>
      </c>
      <c r="J624" t="s">
        <v>33</v>
      </c>
      <c r="K624" t="s">
        <v>36</v>
      </c>
      <c r="L624" t="str">
        <f t="shared" si="251"/>
        <v>GastoTur-Duración-Mes</v>
      </c>
      <c r="N624">
        <f t="shared" si="254"/>
        <v>11</v>
      </c>
      <c r="O624">
        <f t="shared" si="252"/>
        <v>23</v>
      </c>
      <c r="P624" t="str">
        <f t="shared" ca="1" si="253"/>
        <v>T144V.- Gasto total de turistas procedentes del extranjero con destino en la C.A. de Euskadi, por duración de la estancia según mes. 2017. (% Vertical)</v>
      </c>
    </row>
    <row r="625" spans="2:16" ht="34.200000000000003" x14ac:dyDescent="0.25">
      <c r="B625" s="51" t="str">
        <f t="shared" ca="1" si="238"/>
        <v>V144GT</v>
      </c>
      <c r="C625" s="703" t="str">
        <f t="shared" ca="1" si="239"/>
        <v>Variación interanual del gasto total de turistas procedentes del extranjero con destino en la C.A. de Euskadi, por duración de la estancia según mes. 2017. (% Variación)</v>
      </c>
      <c r="I625" t="s">
        <v>173</v>
      </c>
      <c r="J625" t="s">
        <v>33</v>
      </c>
      <c r="K625" t="s">
        <v>36</v>
      </c>
      <c r="L625" t="str">
        <f t="shared" si="251"/>
        <v>GastoTur-Duración-Mes</v>
      </c>
      <c r="N625">
        <f t="shared" si="254"/>
        <v>11</v>
      </c>
      <c r="O625">
        <f t="shared" si="252"/>
        <v>34</v>
      </c>
      <c r="P625" t="str">
        <f t="shared" ca="1" si="253"/>
        <v>V144GT.- Variación interanual del gasto total de turistas procedentes del extranjero con destino en la C.A. de Euskadi, por duración de la estancia según mes. 2017. (% Variación)</v>
      </c>
    </row>
    <row r="626" spans="2:16" ht="22.8" x14ac:dyDescent="0.25">
      <c r="B626" s="51" t="str">
        <f t="shared" ca="1" si="238"/>
        <v>T144GMD</v>
      </c>
      <c r="C626" s="703" t="str">
        <f t="shared" ca="1" si="239"/>
        <v>Gasto medio diario de turistas procedentes del extranjero con destino en la C.A. de Euskadi, por duración de la estancia según mes. 2017. (V. Absolutos)</v>
      </c>
      <c r="I626" t="s">
        <v>173</v>
      </c>
      <c r="J626" t="s">
        <v>33</v>
      </c>
      <c r="K626" t="s">
        <v>36</v>
      </c>
      <c r="L626" t="str">
        <f t="shared" si="251"/>
        <v>GastoTur-Duración-Mes</v>
      </c>
      <c r="N626">
        <f>N625+1</f>
        <v>12</v>
      </c>
      <c r="O626">
        <f t="shared" si="252"/>
        <v>46</v>
      </c>
      <c r="P626" t="str">
        <f t="shared" ca="1" si="253"/>
        <v>T144GMD.- Gasto medio diario de turistas procedentes del extranjero con destino en la C.A. de Euskadi, por duración de la estancia según mes. 2017. (V. Absolutos)</v>
      </c>
    </row>
    <row r="627" spans="2:16" ht="34.200000000000003" x14ac:dyDescent="0.25">
      <c r="B627" s="51" t="str">
        <f t="shared" ca="1" si="238"/>
        <v>V144GMD</v>
      </c>
      <c r="C627" s="703" t="str">
        <f t="shared" ca="1" si="239"/>
        <v>Variación interanual del gasto medio diario de turistas procedentes del extranjero con destino en la C.A. de Euskadi, por duración de la estancia según mes. 2017. (% Variación)</v>
      </c>
      <c r="I627" t="s">
        <v>173</v>
      </c>
      <c r="J627" t="s">
        <v>33</v>
      </c>
      <c r="K627" t="s">
        <v>36</v>
      </c>
      <c r="L627" t="str">
        <f t="shared" si="251"/>
        <v>GastoTur-Duración-Mes</v>
      </c>
      <c r="N627">
        <f>N626-1</f>
        <v>11</v>
      </c>
      <c r="O627">
        <f t="shared" si="252"/>
        <v>57</v>
      </c>
      <c r="P627" t="str">
        <f t="shared" ca="1" si="253"/>
        <v>V144GMD.- Variación interanual del gasto medio diario de turistas procedentes del extranjero con destino en la C.A. de Euskadi, por duración de la estancia según mes. 2017. (% Variación)</v>
      </c>
    </row>
    <row r="628" spans="2:16" ht="34.200000000000003" x14ac:dyDescent="0.25">
      <c r="B628" s="51" t="str">
        <f t="shared" ca="1" si="238"/>
        <v>T144GMP</v>
      </c>
      <c r="C628" s="703" t="str">
        <f t="shared" ca="1" si="239"/>
        <v>Gasto medio por persona de turistas procedentes del extranjero con destino en la C.A. de Euskadi, por duración de la estancia según mes. 2017. (V. Absolutos)</v>
      </c>
      <c r="I628" t="s">
        <v>173</v>
      </c>
      <c r="J628" t="s">
        <v>33</v>
      </c>
      <c r="K628" t="s">
        <v>36</v>
      </c>
      <c r="L628" t="str">
        <f t="shared" si="251"/>
        <v>GastoTur-Duración-Mes</v>
      </c>
      <c r="N628">
        <f>N627+1</f>
        <v>12</v>
      </c>
      <c r="O628">
        <f t="shared" si="252"/>
        <v>69</v>
      </c>
      <c r="P628" t="str">
        <f t="shared" ca="1" si="253"/>
        <v>T144GMP.- Gasto medio por persona de turistas procedentes del extranjero con destino en la C.A. de Euskadi, por duración de la estancia según mes. 2017. (V. Absolutos)</v>
      </c>
    </row>
    <row r="629" spans="2:16" ht="34.200000000000003" x14ac:dyDescent="0.25">
      <c r="B629" s="51" t="str">
        <f t="shared" ca="1" si="238"/>
        <v>V144GMP</v>
      </c>
      <c r="C629" s="703" t="str">
        <f t="shared" ca="1" si="239"/>
        <v>Variación interanual del gasto medio por persona de turistas procedentes del extranjero con destino en la C.A. de Euskadi, por duración de la estancia según mes. 2017. (% Variación)</v>
      </c>
      <c r="I629" t="s">
        <v>173</v>
      </c>
      <c r="J629" t="s">
        <v>33</v>
      </c>
      <c r="K629" t="s">
        <v>36</v>
      </c>
      <c r="L629" t="str">
        <f t="shared" si="251"/>
        <v>GastoTur-Duración-Mes</v>
      </c>
      <c r="N629">
        <f>N628-1</f>
        <v>11</v>
      </c>
      <c r="O629">
        <f t="shared" si="252"/>
        <v>80</v>
      </c>
      <c r="P629" t="str">
        <f t="shared" ca="1" si="253"/>
        <v>V144GMP.- Variación interanual del gasto medio por persona de turistas procedentes del extranjero con destino en la C.A. de Euskadi, por duración de la estancia según mes. 2017. (% Variación)</v>
      </c>
    </row>
    <row r="630" spans="2:16" ht="22.8" x14ac:dyDescent="0.25">
      <c r="B630" s="51" t="str">
        <f t="shared" ca="1" si="238"/>
        <v>T145GT</v>
      </c>
      <c r="C630" s="703" t="str">
        <f t="shared" ca="1" si="239"/>
        <v>Gasto total de turistas procedentes del extranjero con destino en la C.A. de Euskadi, por alojamiento utilizado según mes. 2017. (V. Absolutos)</v>
      </c>
      <c r="I630" t="s">
        <v>173</v>
      </c>
      <c r="J630" t="s">
        <v>39</v>
      </c>
      <c r="K630" t="s">
        <v>36</v>
      </c>
      <c r="L630" t="str">
        <f t="shared" si="251"/>
        <v>GastoTur-Aloja-Mes</v>
      </c>
      <c r="M630">
        <v>1</v>
      </c>
      <c r="N630">
        <v>11</v>
      </c>
      <c r="O630">
        <f t="shared" si="252"/>
        <v>1</v>
      </c>
      <c r="P630" t="str">
        <f t="shared" ca="1" si="253"/>
        <v>T145GT.- Gasto total de turistas procedentes del extranjero con destino en la C.A. de Euskadi, por alojamiento utilizado según mes. 2017. (V. Absolutos)</v>
      </c>
    </row>
    <row r="631" spans="2:16" x14ac:dyDescent="0.25">
      <c r="B631" s="51" t="e">
        <f t="shared" ca="1" si="238"/>
        <v>#VALUE!</v>
      </c>
      <c r="C631" s="703" t="e">
        <f t="shared" ca="1" si="239"/>
        <v>#VALUE!</v>
      </c>
      <c r="I631" t="s">
        <v>173</v>
      </c>
      <c r="J631" t="s">
        <v>39</v>
      </c>
      <c r="K631" t="s">
        <v>36</v>
      </c>
      <c r="L631" t="str">
        <f t="shared" si="251"/>
        <v>GastoTur-Aloja-Mes</v>
      </c>
      <c r="N631">
        <f t="shared" ref="N631:N633" si="255">N630</f>
        <v>11</v>
      </c>
      <c r="O631">
        <f t="shared" si="252"/>
        <v>12</v>
      </c>
      <c r="P631" t="str">
        <f t="shared" ca="1" si="253"/>
        <v>Hoteles o similares</v>
      </c>
    </row>
    <row r="632" spans="2:16" x14ac:dyDescent="0.25">
      <c r="B632" s="51" t="e">
        <f t="shared" ca="1" si="238"/>
        <v>#VALUE!</v>
      </c>
      <c r="C632" s="703" t="e">
        <f t="shared" ca="1" si="239"/>
        <v>#VALUE!</v>
      </c>
      <c r="I632" t="s">
        <v>173</v>
      </c>
      <c r="J632" t="s">
        <v>39</v>
      </c>
      <c r="K632" t="s">
        <v>36</v>
      </c>
      <c r="L632" t="str">
        <f t="shared" si="251"/>
        <v>GastoTur-Aloja-Mes</v>
      </c>
      <c r="N632">
        <f t="shared" si="255"/>
        <v>11</v>
      </c>
      <c r="O632">
        <f t="shared" si="252"/>
        <v>23</v>
      </c>
      <c r="P632">
        <f t="shared" ca="1" si="253"/>
        <v>0</v>
      </c>
    </row>
    <row r="633" spans="2:16" ht="22.8" x14ac:dyDescent="0.25">
      <c r="B633" s="51" t="str">
        <f t="shared" ca="1" si="238"/>
        <v>T145GMD</v>
      </c>
      <c r="C633" s="703" t="str">
        <f t="shared" ca="1" si="239"/>
        <v>Gasto medio diario de turistas procedentes del extranjero con destino en la C.A. de Euskadi, por alojamiento utilizado según mes. 2017. (V. Absolutos)</v>
      </c>
      <c r="I633" t="s">
        <v>173</v>
      </c>
      <c r="J633" t="s">
        <v>39</v>
      </c>
      <c r="K633" t="s">
        <v>36</v>
      </c>
      <c r="L633" t="str">
        <f t="shared" si="251"/>
        <v>GastoTur-Aloja-Mes</v>
      </c>
      <c r="N633">
        <f t="shared" si="255"/>
        <v>11</v>
      </c>
      <c r="O633">
        <f t="shared" si="252"/>
        <v>34</v>
      </c>
      <c r="P633" t="str">
        <f t="shared" ca="1" si="253"/>
        <v>T145GMD.- Gasto medio diario de turistas procedentes del extranjero con destino en la C.A. de Euskadi, por alojamiento utilizado según mes. 2017. (V. Absolutos)</v>
      </c>
    </row>
    <row r="634" spans="2:16" x14ac:dyDescent="0.25">
      <c r="B634" s="51" t="e">
        <f t="shared" ca="1" si="238"/>
        <v>#VALUE!</v>
      </c>
      <c r="C634" s="703" t="e">
        <f t="shared" ca="1" si="239"/>
        <v>#VALUE!</v>
      </c>
      <c r="I634" t="s">
        <v>173</v>
      </c>
      <c r="J634" t="s">
        <v>39</v>
      </c>
      <c r="K634" t="s">
        <v>36</v>
      </c>
      <c r="L634" t="str">
        <f t="shared" si="251"/>
        <v>GastoTur-Aloja-Mes</v>
      </c>
      <c r="N634">
        <f>N633+1</f>
        <v>12</v>
      </c>
      <c r="O634">
        <f t="shared" si="252"/>
        <v>46</v>
      </c>
      <c r="P634" t="str">
        <f t="shared" ca="1" si="253"/>
        <v>Hoteles o similares</v>
      </c>
    </row>
    <row r="635" spans="2:16" x14ac:dyDescent="0.25">
      <c r="B635" s="51" t="e">
        <f t="shared" ca="1" si="238"/>
        <v>#VALUE!</v>
      </c>
      <c r="C635" s="703" t="e">
        <f t="shared" ca="1" si="239"/>
        <v>#VALUE!</v>
      </c>
      <c r="I635" t="s">
        <v>173</v>
      </c>
      <c r="J635" t="s">
        <v>39</v>
      </c>
      <c r="K635" t="s">
        <v>36</v>
      </c>
      <c r="L635" t="str">
        <f t="shared" si="251"/>
        <v>GastoTur-Aloja-Mes</v>
      </c>
      <c r="N635">
        <f>N634-1</f>
        <v>11</v>
      </c>
      <c r="O635">
        <f t="shared" si="252"/>
        <v>57</v>
      </c>
      <c r="P635">
        <f t="shared" ca="1" si="253"/>
        <v>0</v>
      </c>
    </row>
    <row r="636" spans="2:16" x14ac:dyDescent="0.25">
      <c r="B636" s="51" t="e">
        <f t="shared" ca="1" si="238"/>
        <v>#VALUE!</v>
      </c>
      <c r="C636" s="703" t="e">
        <f t="shared" ca="1" si="239"/>
        <v>#VALUE!</v>
      </c>
      <c r="I636" t="s">
        <v>173</v>
      </c>
      <c r="J636" t="s">
        <v>39</v>
      </c>
      <c r="K636" t="s">
        <v>36</v>
      </c>
      <c r="L636" t="str">
        <f t="shared" si="251"/>
        <v>GastoTur-Aloja-Mes</v>
      </c>
      <c r="N636">
        <f>N635+1</f>
        <v>12</v>
      </c>
      <c r="O636">
        <f t="shared" si="252"/>
        <v>69</v>
      </c>
      <c r="P636">
        <f t="shared" ca="1" si="253"/>
        <v>0</v>
      </c>
    </row>
    <row r="637" spans="2:16" x14ac:dyDescent="0.25">
      <c r="B637" s="51" t="e">
        <f t="shared" ca="1" si="238"/>
        <v>#VALUE!</v>
      </c>
      <c r="C637" s="703" t="e">
        <f t="shared" ca="1" si="239"/>
        <v>#VALUE!</v>
      </c>
      <c r="I637" t="s">
        <v>173</v>
      </c>
      <c r="J637" t="s">
        <v>39</v>
      </c>
      <c r="K637" t="s">
        <v>36</v>
      </c>
      <c r="L637" t="str">
        <f t="shared" si="251"/>
        <v>GastoTur-Aloja-Mes</v>
      </c>
      <c r="N637">
        <f>N636-1</f>
        <v>11</v>
      </c>
      <c r="O637">
        <f t="shared" si="252"/>
        <v>80</v>
      </c>
      <c r="P637">
        <f t="shared" ca="1" si="253"/>
        <v>0</v>
      </c>
    </row>
    <row r="638" spans="2:16" ht="34.200000000000003" x14ac:dyDescent="0.25">
      <c r="B638" s="51" t="str">
        <f t="shared" ca="1" si="238"/>
        <v>T146GT</v>
      </c>
      <c r="C638" s="703" t="str">
        <f t="shared" ca="1" si="239"/>
        <v>Gasto total de turistas procedentes del extranjero con destino en la C.A. de Euskadi, por la forma de organización del viaje según mes. 2017. (V. Absolutos)</v>
      </c>
      <c r="I638" t="s">
        <v>173</v>
      </c>
      <c r="J638" t="s">
        <v>40</v>
      </c>
      <c r="K638" t="s">
        <v>36</v>
      </c>
      <c r="L638" t="str">
        <f t="shared" si="251"/>
        <v>GastoTur-Paquete-Mes</v>
      </c>
      <c r="M638">
        <v>1</v>
      </c>
      <c r="N638">
        <v>7</v>
      </c>
      <c r="O638">
        <f t="shared" si="252"/>
        <v>1</v>
      </c>
      <c r="P638" t="str">
        <f t="shared" ca="1" si="253"/>
        <v>T146GT.- Gasto total de turistas procedentes del extranjero con destino en la C.A. de Euskadi, por la forma de organización del viaje según mes. 2017. (V. Absolutos)</v>
      </c>
    </row>
    <row r="639" spans="2:16" ht="34.200000000000003" x14ac:dyDescent="0.25">
      <c r="B639" s="51" t="str">
        <f t="shared" ca="1" si="238"/>
        <v>T146H</v>
      </c>
      <c r="C639" s="703" t="str">
        <f t="shared" ca="1" si="239"/>
        <v>Gasto total de turistas procedentes del extranjero con destino en la C.A. de Euskadi, por la forma de organización del viaje según mes. 2017. (% Horizontal)</v>
      </c>
      <c r="I639" t="s">
        <v>173</v>
      </c>
      <c r="J639" t="s">
        <v>40</v>
      </c>
      <c r="K639" t="s">
        <v>36</v>
      </c>
      <c r="L639" t="str">
        <f t="shared" si="251"/>
        <v>GastoTur-Paquete-Mes</v>
      </c>
      <c r="N639">
        <f t="shared" ref="N639:N641" si="256">N638</f>
        <v>7</v>
      </c>
      <c r="O639">
        <f t="shared" si="252"/>
        <v>8</v>
      </c>
      <c r="P639" t="str">
        <f t="shared" ca="1" si="253"/>
        <v>T146H.- Gasto total de turistas procedentes del extranjero con destino en la C.A. de Euskadi, por la forma de organización del viaje según mes. 2017. (% Horizontal)</v>
      </c>
    </row>
    <row r="640" spans="2:16" ht="22.8" x14ac:dyDescent="0.25">
      <c r="B640" s="51" t="str">
        <f t="shared" ca="1" si="238"/>
        <v>T146V</v>
      </c>
      <c r="C640" s="703" t="str">
        <f t="shared" ca="1" si="239"/>
        <v>Gasto total de turistas procedentes del extranjero con destino en la C.A. de Euskadi, por la forma de organización del viaje según mes. 2017. (% Vertical)</v>
      </c>
      <c r="I640" t="s">
        <v>173</v>
      </c>
      <c r="J640" t="s">
        <v>40</v>
      </c>
      <c r="K640" t="s">
        <v>36</v>
      </c>
      <c r="L640" t="str">
        <f t="shared" si="251"/>
        <v>GastoTur-Paquete-Mes</v>
      </c>
      <c r="N640">
        <f t="shared" si="256"/>
        <v>7</v>
      </c>
      <c r="O640">
        <f t="shared" si="252"/>
        <v>15</v>
      </c>
      <c r="P640" t="str">
        <f t="shared" ca="1" si="253"/>
        <v>T146V.- Gasto total de turistas procedentes del extranjero con destino en la C.A. de Euskadi, por la forma de organización del viaje según mes. 2017. (% Vertical)</v>
      </c>
    </row>
    <row r="641" spans="2:16" ht="34.200000000000003" x14ac:dyDescent="0.25">
      <c r="B641" s="51" t="str">
        <f t="shared" ref="B641:B704" ca="1" si="257">MID(P641,1,FIND(".-",P641)-1)</f>
        <v>V146GT</v>
      </c>
      <c r="C641" s="703" t="str">
        <f t="shared" ref="C641:C704" ca="1" si="258">MID(P641,FIND(".-",P641)+3,(LEN(P641)-FIND(".-",P641)-2))</f>
        <v>Variación interanual del gasto total de turistas procedentes del extranjero con destino en la C.A. de Euskadi, por la forma de organización del viaje según mes. 2017. (% Variación)</v>
      </c>
      <c r="I641" t="s">
        <v>173</v>
      </c>
      <c r="J641" t="s">
        <v>40</v>
      </c>
      <c r="K641" t="s">
        <v>36</v>
      </c>
      <c r="L641" t="str">
        <f t="shared" si="251"/>
        <v>GastoTur-Paquete-Mes</v>
      </c>
      <c r="N641">
        <f t="shared" si="256"/>
        <v>7</v>
      </c>
      <c r="O641">
        <f t="shared" si="252"/>
        <v>22</v>
      </c>
      <c r="P641" t="str">
        <f t="shared" ca="1" si="253"/>
        <v>V146GT.- Variación interanual del gasto total de turistas procedentes del extranjero con destino en la C.A. de Euskadi, por la forma de organización del viaje según mes. 2017. (% Variación)</v>
      </c>
    </row>
    <row r="642" spans="2:16" ht="34.200000000000003" x14ac:dyDescent="0.25">
      <c r="B642" s="51" t="str">
        <f t="shared" ca="1" si="257"/>
        <v>T146GMD</v>
      </c>
      <c r="C642" s="703" t="str">
        <f t="shared" ca="1" si="258"/>
        <v>Gasto medio diario de turistas procedentes del extranjero con destino en la C.A. de Euskadi, por la forma de organización del viaje según mes. 2017. (V. Absolutos)</v>
      </c>
      <c r="I642" t="s">
        <v>173</v>
      </c>
      <c r="J642" t="s">
        <v>40</v>
      </c>
      <c r="K642" t="s">
        <v>36</v>
      </c>
      <c r="L642" t="str">
        <f t="shared" si="251"/>
        <v>GastoTur-Paquete-Mes</v>
      </c>
      <c r="N642">
        <f>N641+1</f>
        <v>8</v>
      </c>
      <c r="O642">
        <f t="shared" si="252"/>
        <v>30</v>
      </c>
      <c r="P642" t="str">
        <f t="shared" ca="1" si="253"/>
        <v>T146GMD.- Gasto medio diario de turistas procedentes del extranjero con destino en la C.A. de Euskadi, por la forma de organización del viaje según mes. 2017. (V. Absolutos)</v>
      </c>
    </row>
    <row r="643" spans="2:16" ht="34.200000000000003" x14ac:dyDescent="0.25">
      <c r="B643" s="51" t="str">
        <f t="shared" ca="1" si="257"/>
        <v>V146GMD</v>
      </c>
      <c r="C643" s="703" t="str">
        <f t="shared" ca="1" si="258"/>
        <v>Variación interanual del gasto medio diario  de turistas procedentes del extranjero con destino en la C.A. de Euskadi, por la forma de organización del viaje según mes. 2017. (% Variación)</v>
      </c>
      <c r="I643" t="s">
        <v>173</v>
      </c>
      <c r="J643" t="s">
        <v>40</v>
      </c>
      <c r="K643" t="s">
        <v>36</v>
      </c>
      <c r="L643" t="str">
        <f t="shared" si="251"/>
        <v>GastoTur-Paquete-Mes</v>
      </c>
      <c r="N643">
        <f>N642-1</f>
        <v>7</v>
      </c>
      <c r="O643">
        <f t="shared" si="252"/>
        <v>37</v>
      </c>
      <c r="P643" t="str">
        <f t="shared" ca="1" si="253"/>
        <v>V146GMD.- Variación interanual del gasto medio diario  de turistas procedentes del extranjero con destino en la C.A. de Euskadi, por la forma de organización del viaje según mes. 2017. (% Variación)</v>
      </c>
    </row>
    <row r="644" spans="2:16" ht="34.200000000000003" x14ac:dyDescent="0.25">
      <c r="B644" s="51" t="str">
        <f t="shared" ca="1" si="257"/>
        <v>T146GMP</v>
      </c>
      <c r="C644" s="703" t="str">
        <f t="shared" ca="1" si="258"/>
        <v>Gasto medio por persona de turistas procedentes del extranjero con destino en la C.A. de Euskadi, por la forma de organización del viaje según mes. 2017. (V. Absolutos)</v>
      </c>
      <c r="I644" t="s">
        <v>173</v>
      </c>
      <c r="J644" t="s">
        <v>40</v>
      </c>
      <c r="K644" t="s">
        <v>36</v>
      </c>
      <c r="L644" t="str">
        <f t="shared" si="251"/>
        <v>GastoTur-Paquete-Mes</v>
      </c>
      <c r="N644">
        <f>N643+1</f>
        <v>8</v>
      </c>
      <c r="O644">
        <f t="shared" si="252"/>
        <v>45</v>
      </c>
      <c r="P644" t="str">
        <f t="shared" ca="1" si="253"/>
        <v>T146GMP.- Gasto medio por persona de turistas procedentes del extranjero con destino en la C.A. de Euskadi, por la forma de organización del viaje según mes. 2017. (V. Absolutos)</v>
      </c>
    </row>
    <row r="645" spans="2:16" ht="34.200000000000003" x14ac:dyDescent="0.25">
      <c r="B645" s="51" t="str">
        <f t="shared" ca="1" si="257"/>
        <v>V146GMP</v>
      </c>
      <c r="C645" s="703" t="str">
        <f t="shared" ca="1" si="258"/>
        <v>Variación interanual del gasto medio por persona  de turistas procedentes del extranjero con destino en la C.A. de Euskadi, por la forma de organización del viaje según mes. 2017. (% Variación)</v>
      </c>
      <c r="I645" t="s">
        <v>173</v>
      </c>
      <c r="J645" t="s">
        <v>40</v>
      </c>
      <c r="K645" t="s">
        <v>36</v>
      </c>
      <c r="L645" t="str">
        <f t="shared" si="251"/>
        <v>GastoTur-Paquete-Mes</v>
      </c>
      <c r="N645">
        <f>N644-1</f>
        <v>7</v>
      </c>
      <c r="O645">
        <f t="shared" si="252"/>
        <v>52</v>
      </c>
      <c r="P645" t="str">
        <f t="shared" ca="1" si="253"/>
        <v>V146GMP.- Variación interanual del gasto medio por persona  de turistas procedentes del extranjero con destino en la C.A. de Euskadi, por la forma de organización del viaje según mes. 2017. (% Variación)</v>
      </c>
    </row>
    <row r="646" spans="2:16" x14ac:dyDescent="0.25">
      <c r="B646" s="51" t="e">
        <f t="shared" ca="1" si="257"/>
        <v>#REF!</v>
      </c>
      <c r="C646" s="703" t="e">
        <f t="shared" ca="1" si="258"/>
        <v>#REF!</v>
      </c>
      <c r="I646" t="s">
        <v>173</v>
      </c>
      <c r="J646" t="s">
        <v>162</v>
      </c>
      <c r="K646" t="s">
        <v>36</v>
      </c>
      <c r="L646" t="str">
        <f t="shared" si="235"/>
        <v>GastoTur-Prov-Mes</v>
      </c>
      <c r="M646">
        <v>1</v>
      </c>
      <c r="N646">
        <v>9</v>
      </c>
      <c r="O646">
        <f t="shared" si="252"/>
        <v>1</v>
      </c>
      <c r="P646" t="e">
        <f t="shared" ca="1" si="236"/>
        <v>#REF!</v>
      </c>
    </row>
    <row r="647" spans="2:16" x14ac:dyDescent="0.25">
      <c r="B647" s="51" t="e">
        <f t="shared" ca="1" si="257"/>
        <v>#REF!</v>
      </c>
      <c r="C647" s="703" t="e">
        <f t="shared" ca="1" si="258"/>
        <v>#REF!</v>
      </c>
      <c r="I647" t="s">
        <v>173</v>
      </c>
      <c r="J647" t="s">
        <v>162</v>
      </c>
      <c r="K647" t="s">
        <v>36</v>
      </c>
      <c r="L647" t="str">
        <f t="shared" si="235"/>
        <v>GastoTur-Prov-Mes</v>
      </c>
      <c r="N647">
        <f t="shared" ref="N647:N649" si="259">N646</f>
        <v>9</v>
      </c>
      <c r="O647">
        <f t="shared" si="252"/>
        <v>10</v>
      </c>
      <c r="P647" t="e">
        <f t="shared" ca="1" si="236"/>
        <v>#REF!</v>
      </c>
    </row>
    <row r="648" spans="2:16" x14ac:dyDescent="0.25">
      <c r="B648" s="51" t="e">
        <f t="shared" ca="1" si="257"/>
        <v>#REF!</v>
      </c>
      <c r="C648" s="703" t="e">
        <f t="shared" ca="1" si="258"/>
        <v>#REF!</v>
      </c>
      <c r="I648" t="s">
        <v>173</v>
      </c>
      <c r="J648" t="s">
        <v>162</v>
      </c>
      <c r="K648" t="s">
        <v>36</v>
      </c>
      <c r="L648" t="str">
        <f t="shared" si="235"/>
        <v>GastoTur-Prov-Mes</v>
      </c>
      <c r="N648">
        <f t="shared" si="259"/>
        <v>9</v>
      </c>
      <c r="O648">
        <f t="shared" si="252"/>
        <v>19</v>
      </c>
      <c r="P648" t="e">
        <f t="shared" ca="1" si="236"/>
        <v>#REF!</v>
      </c>
    </row>
    <row r="649" spans="2:16" x14ac:dyDescent="0.25">
      <c r="B649" s="51" t="e">
        <f t="shared" ca="1" si="257"/>
        <v>#REF!</v>
      </c>
      <c r="C649" s="703" t="e">
        <f t="shared" ca="1" si="258"/>
        <v>#REF!</v>
      </c>
      <c r="I649" t="s">
        <v>173</v>
      </c>
      <c r="J649" t="s">
        <v>162</v>
      </c>
      <c r="K649" t="s">
        <v>36</v>
      </c>
      <c r="L649" t="str">
        <f t="shared" si="235"/>
        <v>GastoTur-Prov-Mes</v>
      </c>
      <c r="N649">
        <f t="shared" si="259"/>
        <v>9</v>
      </c>
      <c r="O649">
        <f t="shared" si="252"/>
        <v>28</v>
      </c>
      <c r="P649" t="e">
        <f t="shared" ca="1" si="236"/>
        <v>#REF!</v>
      </c>
    </row>
    <row r="650" spans="2:16" x14ac:dyDescent="0.25">
      <c r="B650" s="51" t="e">
        <f t="shared" ca="1" si="257"/>
        <v>#REF!</v>
      </c>
      <c r="C650" s="703" t="e">
        <f t="shared" ca="1" si="258"/>
        <v>#REF!</v>
      </c>
      <c r="I650" t="s">
        <v>173</v>
      </c>
      <c r="J650" t="s">
        <v>162</v>
      </c>
      <c r="K650" t="s">
        <v>36</v>
      </c>
      <c r="L650" t="str">
        <f t="shared" si="235"/>
        <v>GastoTur-Prov-Mes</v>
      </c>
      <c r="N650">
        <f>N649+1</f>
        <v>10</v>
      </c>
      <c r="O650">
        <f t="shared" si="252"/>
        <v>38</v>
      </c>
      <c r="P650" t="e">
        <f t="shared" ca="1" si="236"/>
        <v>#REF!</v>
      </c>
    </row>
    <row r="651" spans="2:16" x14ac:dyDescent="0.25">
      <c r="B651" s="51" t="e">
        <f t="shared" ca="1" si="257"/>
        <v>#REF!</v>
      </c>
      <c r="C651" s="703" t="e">
        <f t="shared" ca="1" si="258"/>
        <v>#REF!</v>
      </c>
      <c r="I651" t="s">
        <v>173</v>
      </c>
      <c r="J651" t="s">
        <v>162</v>
      </c>
      <c r="K651" t="s">
        <v>36</v>
      </c>
      <c r="L651" t="str">
        <f t="shared" si="235"/>
        <v>GastoTur-Prov-Mes</v>
      </c>
      <c r="N651">
        <f>N650-1</f>
        <v>9</v>
      </c>
      <c r="O651">
        <f t="shared" si="252"/>
        <v>47</v>
      </c>
      <c r="P651" t="e">
        <f t="shared" ca="1" si="236"/>
        <v>#REF!</v>
      </c>
    </row>
    <row r="652" spans="2:16" x14ac:dyDescent="0.25">
      <c r="B652" s="51" t="e">
        <f t="shared" ca="1" si="257"/>
        <v>#REF!</v>
      </c>
      <c r="C652" s="703" t="e">
        <f t="shared" ca="1" si="258"/>
        <v>#REF!</v>
      </c>
      <c r="I652" t="s">
        <v>173</v>
      </c>
      <c r="J652" t="s">
        <v>162</v>
      </c>
      <c r="K652" t="s">
        <v>36</v>
      </c>
      <c r="L652" t="str">
        <f t="shared" si="235"/>
        <v>GastoTur-Prov-Mes</v>
      </c>
      <c r="N652">
        <f>N651+1</f>
        <v>10</v>
      </c>
      <c r="O652">
        <f t="shared" si="252"/>
        <v>57</v>
      </c>
      <c r="P652" t="e">
        <f t="shared" ca="1" si="236"/>
        <v>#REF!</v>
      </c>
    </row>
    <row r="653" spans="2:16" x14ac:dyDescent="0.25">
      <c r="B653" s="51" t="e">
        <f t="shared" ca="1" si="257"/>
        <v>#REF!</v>
      </c>
      <c r="C653" s="703" t="e">
        <f t="shared" ca="1" si="258"/>
        <v>#REF!</v>
      </c>
      <c r="I653" t="s">
        <v>173</v>
      </c>
      <c r="J653" t="s">
        <v>162</v>
      </c>
      <c r="K653" t="s">
        <v>36</v>
      </c>
      <c r="L653" t="str">
        <f t="shared" si="235"/>
        <v>GastoTur-Prov-Mes</v>
      </c>
      <c r="N653">
        <f>N652-1</f>
        <v>9</v>
      </c>
      <c r="O653">
        <f t="shared" si="252"/>
        <v>66</v>
      </c>
      <c r="P653" t="e">
        <f t="shared" ca="1" si="236"/>
        <v>#REF!</v>
      </c>
    </row>
    <row r="654" spans="2:16" x14ac:dyDescent="0.25">
      <c r="B654" s="51" t="e">
        <f t="shared" ca="1" si="257"/>
        <v>#REF!</v>
      </c>
      <c r="C654" s="703" t="e">
        <f t="shared" ca="1" si="258"/>
        <v>#REF!</v>
      </c>
      <c r="I654" t="s">
        <v>173</v>
      </c>
      <c r="J654" t="s">
        <v>163</v>
      </c>
      <c r="K654" t="s">
        <v>36</v>
      </c>
      <c r="L654" t="str">
        <f t="shared" si="235"/>
        <v>GastoTur-Destino-Mes</v>
      </c>
      <c r="M654">
        <v>1</v>
      </c>
      <c r="N654">
        <v>14</v>
      </c>
      <c r="O654">
        <f t="shared" si="252"/>
        <v>1</v>
      </c>
      <c r="P654" t="e">
        <f t="shared" ca="1" si="236"/>
        <v>#REF!</v>
      </c>
    </row>
    <row r="655" spans="2:16" x14ac:dyDescent="0.25">
      <c r="B655" s="51" t="e">
        <f t="shared" ca="1" si="257"/>
        <v>#REF!</v>
      </c>
      <c r="C655" s="703" t="e">
        <f t="shared" ca="1" si="258"/>
        <v>#REF!</v>
      </c>
      <c r="I655" t="s">
        <v>173</v>
      </c>
      <c r="J655" t="s">
        <v>163</v>
      </c>
      <c r="K655" t="s">
        <v>36</v>
      </c>
      <c r="L655" t="str">
        <f t="shared" si="235"/>
        <v>GastoTur-Destino-Mes</v>
      </c>
      <c r="N655">
        <f t="shared" ref="N655:N657" si="260">N654</f>
        <v>14</v>
      </c>
      <c r="O655">
        <f t="shared" si="252"/>
        <v>15</v>
      </c>
      <c r="P655" t="e">
        <f t="shared" ca="1" si="236"/>
        <v>#REF!</v>
      </c>
    </row>
    <row r="656" spans="2:16" x14ac:dyDescent="0.25">
      <c r="B656" s="51" t="e">
        <f t="shared" ca="1" si="257"/>
        <v>#REF!</v>
      </c>
      <c r="C656" s="703" t="e">
        <f t="shared" ca="1" si="258"/>
        <v>#REF!</v>
      </c>
      <c r="I656" t="s">
        <v>173</v>
      </c>
      <c r="J656" t="s">
        <v>163</v>
      </c>
      <c r="K656" t="s">
        <v>36</v>
      </c>
      <c r="L656" t="str">
        <f t="shared" si="235"/>
        <v>GastoTur-Destino-Mes</v>
      </c>
      <c r="N656">
        <f t="shared" si="260"/>
        <v>14</v>
      </c>
      <c r="O656">
        <f t="shared" si="252"/>
        <v>29</v>
      </c>
      <c r="P656" t="e">
        <f t="shared" ca="1" si="236"/>
        <v>#REF!</v>
      </c>
    </row>
    <row r="657" spans="2:16" x14ac:dyDescent="0.25">
      <c r="B657" s="51" t="e">
        <f t="shared" ca="1" si="257"/>
        <v>#REF!</v>
      </c>
      <c r="C657" s="703" t="e">
        <f t="shared" ca="1" si="258"/>
        <v>#REF!</v>
      </c>
      <c r="I657" t="s">
        <v>173</v>
      </c>
      <c r="J657" t="s">
        <v>163</v>
      </c>
      <c r="K657" t="s">
        <v>36</v>
      </c>
      <c r="L657" t="str">
        <f t="shared" si="235"/>
        <v>GastoTur-Destino-Mes</v>
      </c>
      <c r="N657">
        <f t="shared" si="260"/>
        <v>14</v>
      </c>
      <c r="O657">
        <f t="shared" si="252"/>
        <v>43</v>
      </c>
      <c r="P657" t="e">
        <f t="shared" ca="1" si="236"/>
        <v>#REF!</v>
      </c>
    </row>
    <row r="658" spans="2:16" x14ac:dyDescent="0.25">
      <c r="B658" s="51" t="e">
        <f t="shared" ca="1" si="257"/>
        <v>#REF!</v>
      </c>
      <c r="C658" s="703" t="e">
        <f t="shared" ca="1" si="258"/>
        <v>#REF!</v>
      </c>
      <c r="I658" t="s">
        <v>173</v>
      </c>
      <c r="J658" t="s">
        <v>163</v>
      </c>
      <c r="K658" t="s">
        <v>36</v>
      </c>
      <c r="L658" t="str">
        <f t="shared" si="235"/>
        <v>GastoTur-Destino-Mes</v>
      </c>
      <c r="N658">
        <f>N657+1</f>
        <v>15</v>
      </c>
      <c r="O658">
        <f t="shared" si="252"/>
        <v>58</v>
      </c>
      <c r="P658" t="e">
        <f t="shared" ca="1" si="236"/>
        <v>#REF!</v>
      </c>
    </row>
    <row r="659" spans="2:16" x14ac:dyDescent="0.25">
      <c r="B659" s="51" t="e">
        <f t="shared" ca="1" si="257"/>
        <v>#REF!</v>
      </c>
      <c r="C659" s="703" t="e">
        <f t="shared" ca="1" si="258"/>
        <v>#REF!</v>
      </c>
      <c r="I659" t="s">
        <v>173</v>
      </c>
      <c r="J659" t="s">
        <v>163</v>
      </c>
      <c r="K659" t="s">
        <v>36</v>
      </c>
      <c r="L659" t="str">
        <f t="shared" si="235"/>
        <v>GastoTur-Destino-Mes</v>
      </c>
      <c r="N659">
        <f>N658-1</f>
        <v>14</v>
      </c>
      <c r="O659">
        <f t="shared" si="252"/>
        <v>72</v>
      </c>
      <c r="P659" t="e">
        <f t="shared" ca="1" si="236"/>
        <v>#REF!</v>
      </c>
    </row>
    <row r="660" spans="2:16" x14ac:dyDescent="0.25">
      <c r="B660" s="51" t="e">
        <f t="shared" ca="1" si="257"/>
        <v>#REF!</v>
      </c>
      <c r="C660" s="703" t="e">
        <f t="shared" ca="1" si="258"/>
        <v>#REF!</v>
      </c>
      <c r="I660" t="s">
        <v>173</v>
      </c>
      <c r="J660" t="s">
        <v>163</v>
      </c>
      <c r="K660" t="s">
        <v>36</v>
      </c>
      <c r="L660" t="str">
        <f t="shared" si="235"/>
        <v>GastoTur-Destino-Mes</v>
      </c>
      <c r="N660">
        <f>N659+1</f>
        <v>15</v>
      </c>
      <c r="O660">
        <f t="shared" si="252"/>
        <v>87</v>
      </c>
      <c r="P660" t="e">
        <f t="shared" ca="1" si="236"/>
        <v>#REF!</v>
      </c>
    </row>
    <row r="661" spans="2:16" x14ac:dyDescent="0.25">
      <c r="B661" s="51" t="e">
        <f t="shared" ca="1" si="257"/>
        <v>#REF!</v>
      </c>
      <c r="C661" s="703" t="e">
        <f t="shared" ca="1" si="258"/>
        <v>#REF!</v>
      </c>
      <c r="I661" t="s">
        <v>173</v>
      </c>
      <c r="J661" t="s">
        <v>163</v>
      </c>
      <c r="K661" t="s">
        <v>36</v>
      </c>
      <c r="L661" t="str">
        <f t="shared" si="235"/>
        <v>GastoTur-Destino-Mes</v>
      </c>
      <c r="N661">
        <f>N660-1</f>
        <v>14</v>
      </c>
      <c r="O661">
        <f t="shared" si="252"/>
        <v>101</v>
      </c>
      <c r="P661" t="e">
        <f t="shared" ca="1" si="236"/>
        <v>#REF!</v>
      </c>
    </row>
    <row r="662" spans="2:16" ht="22.8" x14ac:dyDescent="0.25">
      <c r="B662" s="51" t="str">
        <f t="shared" ca="1" si="257"/>
        <v>T149GT</v>
      </c>
      <c r="C662" s="703" t="str">
        <f t="shared" ca="1" si="258"/>
        <v>Gasto total de turistas procedentes del extranjero con destino en la C.A. de Euskadi, por país de residencia según vía de acceso. 2017. (V. Absolutos)</v>
      </c>
      <c r="I662" t="s">
        <v>173</v>
      </c>
      <c r="J662" t="s">
        <v>38</v>
      </c>
      <c r="K662" t="s">
        <v>164</v>
      </c>
      <c r="L662" t="str">
        <f t="shared" ref="L662:L717" si="261">IF(LEN(K662)=0,CONCATENATE(I662,"-",J662),CONCATENATE(I662,"-",J662,"-",K662))</f>
        <v>GastoTur-Resi-Vía</v>
      </c>
      <c r="M662">
        <v>1</v>
      </c>
      <c r="N662">
        <v>16</v>
      </c>
      <c r="O662">
        <f t="shared" si="252"/>
        <v>1</v>
      </c>
      <c r="P662" t="str">
        <f t="shared" ref="P662:P717" ca="1" si="262">INDIRECT("'" &amp; L662 &amp; "'!A" &amp;  O662)</f>
        <v>T149GT.- Gasto total de turistas procedentes del extranjero con destino en la C.A. de Euskadi, por país de residencia según vía de acceso. 2017. (V. Absolutos)</v>
      </c>
    </row>
    <row r="663" spans="2:16" ht="22.8" x14ac:dyDescent="0.25">
      <c r="B663" s="51" t="str">
        <f t="shared" ca="1" si="257"/>
        <v>T149H</v>
      </c>
      <c r="C663" s="703" t="str">
        <f t="shared" ca="1" si="258"/>
        <v>Gasto total de turistas procedentes del extranjero con destino en la C.A. de Euskadi, por país de residencia según vía de acceso. 2017. (% Horizontal)</v>
      </c>
      <c r="I663" t="s">
        <v>173</v>
      </c>
      <c r="J663" t="s">
        <v>38</v>
      </c>
      <c r="K663" t="s">
        <v>164</v>
      </c>
      <c r="L663" t="str">
        <f t="shared" si="261"/>
        <v>GastoTur-Resi-Vía</v>
      </c>
      <c r="N663">
        <f t="shared" ref="N663:N665" si="263">N662</f>
        <v>16</v>
      </c>
      <c r="O663">
        <f t="shared" si="252"/>
        <v>17</v>
      </c>
      <c r="P663" t="str">
        <f t="shared" ca="1" si="262"/>
        <v>T149H.- Gasto total de turistas procedentes del extranjero con destino en la C.A. de Euskadi, por país de residencia según vía de acceso. 2017. (% Horizontal)</v>
      </c>
    </row>
    <row r="664" spans="2:16" ht="22.8" x14ac:dyDescent="0.25">
      <c r="B664" s="51" t="str">
        <f t="shared" ca="1" si="257"/>
        <v>T149V</v>
      </c>
      <c r="C664" s="703" t="str">
        <f t="shared" ca="1" si="258"/>
        <v>Gasto total de turistas procedentes del extranjero con destino en la C.A. de Euskadi, por país de residencia según vía de acceso. 2017. (% Vertical)</v>
      </c>
      <c r="I664" t="s">
        <v>173</v>
      </c>
      <c r="J664" t="s">
        <v>38</v>
      </c>
      <c r="K664" t="s">
        <v>164</v>
      </c>
      <c r="L664" t="str">
        <f t="shared" si="261"/>
        <v>GastoTur-Resi-Vía</v>
      </c>
      <c r="N664">
        <f t="shared" si="263"/>
        <v>16</v>
      </c>
      <c r="O664">
        <f t="shared" si="252"/>
        <v>33</v>
      </c>
      <c r="P664" t="str">
        <f t="shared" ca="1" si="262"/>
        <v>T149V.- Gasto total de turistas procedentes del extranjero con destino en la C.A. de Euskadi, por país de residencia según vía de acceso. 2017. (% Vertical)</v>
      </c>
    </row>
    <row r="665" spans="2:16" ht="34.200000000000003" x14ac:dyDescent="0.25">
      <c r="B665" s="51" t="str">
        <f t="shared" ca="1" si="257"/>
        <v>V149GT</v>
      </c>
      <c r="C665" s="703" t="str">
        <f t="shared" ca="1" si="258"/>
        <v>Variación interanual del gasto total de turistas procedentes del extranjero con destino en la C.A. de Euskadi, por país de residencia según vía de acceso. 2017. (% Variación)</v>
      </c>
      <c r="I665" t="s">
        <v>173</v>
      </c>
      <c r="J665" t="s">
        <v>38</v>
      </c>
      <c r="K665" t="s">
        <v>164</v>
      </c>
      <c r="L665" t="str">
        <f t="shared" si="261"/>
        <v>GastoTur-Resi-Vía</v>
      </c>
      <c r="N665">
        <f t="shared" si="263"/>
        <v>16</v>
      </c>
      <c r="O665">
        <f t="shared" si="252"/>
        <v>49</v>
      </c>
      <c r="P665" t="str">
        <f t="shared" ca="1" si="262"/>
        <v>V149GT.- Variación interanual del gasto total de turistas procedentes del extranjero con destino en la C.A. de Euskadi, por país de residencia según vía de acceso. 2017. (% Variación)</v>
      </c>
    </row>
    <row r="666" spans="2:16" ht="34.200000000000003" x14ac:dyDescent="0.25">
      <c r="B666" s="51" t="str">
        <f t="shared" ca="1" si="257"/>
        <v>T149GMD</v>
      </c>
      <c r="C666" s="703" t="str">
        <f t="shared" ca="1" si="258"/>
        <v>Gasto medio diario de turistas procedentes del extranjero con destino en la C.A. de Euskadi, por país de residencia según vía de acceso. 2017. (V. Absolutos)</v>
      </c>
      <c r="I666" t="s">
        <v>173</v>
      </c>
      <c r="J666" t="s">
        <v>38</v>
      </c>
      <c r="K666" t="s">
        <v>164</v>
      </c>
      <c r="L666" t="str">
        <f t="shared" si="261"/>
        <v>GastoTur-Resi-Vía</v>
      </c>
      <c r="N666">
        <f>N665+1</f>
        <v>17</v>
      </c>
      <c r="O666">
        <f t="shared" si="252"/>
        <v>66</v>
      </c>
      <c r="P666" t="str">
        <f t="shared" ca="1" si="262"/>
        <v>T149GMD.- Gasto medio diario de turistas procedentes del extranjero con destino en la C.A. de Euskadi, por país de residencia según vía de acceso. 2017. (V. Absolutos)</v>
      </c>
    </row>
    <row r="667" spans="2:16" ht="34.200000000000003" x14ac:dyDescent="0.25">
      <c r="B667" s="51" t="str">
        <f t="shared" ca="1" si="257"/>
        <v>V149GMD</v>
      </c>
      <c r="C667" s="703" t="str">
        <f t="shared" ca="1" si="258"/>
        <v>Variación interanual del gasto medio diario de turistas procedentes del extranjero con destino en la C.A. de Euskadi, por país de residencia según vía de acceso. 2017. (% Variación)</v>
      </c>
      <c r="I667" t="s">
        <v>173</v>
      </c>
      <c r="J667" t="s">
        <v>38</v>
      </c>
      <c r="K667" t="s">
        <v>164</v>
      </c>
      <c r="L667" t="str">
        <f t="shared" si="261"/>
        <v>GastoTur-Resi-Vía</v>
      </c>
      <c r="N667">
        <f>N666-1</f>
        <v>16</v>
      </c>
      <c r="O667">
        <f t="shared" si="252"/>
        <v>82</v>
      </c>
      <c r="P667" t="str">
        <f t="shared" ca="1" si="262"/>
        <v>V149GMD.- Variación interanual del gasto medio diario de turistas procedentes del extranjero con destino en la C.A. de Euskadi, por país de residencia según vía de acceso. 2017. (% Variación)</v>
      </c>
    </row>
    <row r="668" spans="2:16" x14ac:dyDescent="0.25">
      <c r="B668" s="51" t="e">
        <f t="shared" ca="1" si="257"/>
        <v>#VALUE!</v>
      </c>
      <c r="C668" s="703" t="e">
        <f t="shared" ca="1" si="258"/>
        <v>#VALUE!</v>
      </c>
      <c r="I668" t="s">
        <v>173</v>
      </c>
      <c r="J668" t="s">
        <v>38</v>
      </c>
      <c r="K668" t="s">
        <v>164</v>
      </c>
      <c r="L668" t="str">
        <f t="shared" si="261"/>
        <v>GastoTur-Resi-Vía</v>
      </c>
      <c r="N668">
        <f>N667+1</f>
        <v>17</v>
      </c>
      <c r="O668">
        <f t="shared" si="252"/>
        <v>99</v>
      </c>
      <c r="P668">
        <f t="shared" ca="1" si="262"/>
        <v>0</v>
      </c>
    </row>
    <row r="669" spans="2:16" x14ac:dyDescent="0.25">
      <c r="B669" s="51" t="e">
        <f t="shared" ca="1" si="257"/>
        <v>#VALUE!</v>
      </c>
      <c r="C669" s="703" t="e">
        <f t="shared" ca="1" si="258"/>
        <v>#VALUE!</v>
      </c>
      <c r="I669" t="s">
        <v>173</v>
      </c>
      <c r="J669" t="s">
        <v>38</v>
      </c>
      <c r="K669" t="s">
        <v>164</v>
      </c>
      <c r="L669" t="str">
        <f t="shared" si="261"/>
        <v>GastoTur-Resi-Vía</v>
      </c>
      <c r="N669">
        <f>N668-1</f>
        <v>16</v>
      </c>
      <c r="O669">
        <f t="shared" si="252"/>
        <v>115</v>
      </c>
      <c r="P669">
        <f t="shared" ca="1" si="262"/>
        <v>0</v>
      </c>
    </row>
    <row r="670" spans="2:16" ht="22.8" x14ac:dyDescent="0.25">
      <c r="B670" s="51" t="str">
        <f t="shared" ca="1" si="257"/>
        <v>T150GT</v>
      </c>
      <c r="C670" s="703" t="str">
        <f t="shared" ca="1" si="258"/>
        <v>Gasto total de turistas procedentes del extranjero con destino en la C.A. de Euskadi, por motivo de la visita según vía de acceso. 2017. (V. Absolutos)</v>
      </c>
      <c r="I670" t="s">
        <v>173</v>
      </c>
      <c r="J670" t="s">
        <v>23</v>
      </c>
      <c r="K670" t="s">
        <v>164</v>
      </c>
      <c r="L670" t="str">
        <f t="shared" si="261"/>
        <v>GastoTur-Motivo-Vía</v>
      </c>
      <c r="M670">
        <v>1</v>
      </c>
      <c r="N670">
        <v>11</v>
      </c>
      <c r="O670">
        <f t="shared" si="252"/>
        <v>1</v>
      </c>
      <c r="P670" t="str">
        <f t="shared" ca="1" si="262"/>
        <v>T150GT.- Gasto total de turistas procedentes del extranjero con destino en la C.A. de Euskadi, por motivo de la visita según vía de acceso. 2017. (V. Absolutos)</v>
      </c>
    </row>
    <row r="671" spans="2:16" x14ac:dyDescent="0.25">
      <c r="B671" s="51" t="e">
        <f t="shared" ca="1" si="257"/>
        <v>#VALUE!</v>
      </c>
      <c r="C671" s="703" t="e">
        <f t="shared" ca="1" si="258"/>
        <v>#VALUE!</v>
      </c>
      <c r="I671" t="s">
        <v>173</v>
      </c>
      <c r="J671" t="s">
        <v>23</v>
      </c>
      <c r="K671" t="s">
        <v>164</v>
      </c>
      <c r="L671" t="str">
        <f t="shared" si="261"/>
        <v>GastoTur-Motivo-Vía</v>
      </c>
      <c r="N671">
        <f t="shared" ref="N671:N673" si="264">N670</f>
        <v>11</v>
      </c>
      <c r="O671">
        <f t="shared" si="252"/>
        <v>12</v>
      </c>
      <c r="P671" t="str">
        <f t="shared" ca="1" si="262"/>
        <v>Ocio</v>
      </c>
    </row>
    <row r="672" spans="2:16" x14ac:dyDescent="0.25">
      <c r="B672" s="51" t="e">
        <f t="shared" ca="1" si="257"/>
        <v>#VALUE!</v>
      </c>
      <c r="C672" s="703" t="e">
        <f t="shared" ca="1" si="258"/>
        <v>#VALUE!</v>
      </c>
      <c r="I672" t="s">
        <v>173</v>
      </c>
      <c r="J672" t="s">
        <v>23</v>
      </c>
      <c r="K672" t="s">
        <v>164</v>
      </c>
      <c r="L672" t="str">
        <f t="shared" si="261"/>
        <v>GastoTur-Motivo-Vía</v>
      </c>
      <c r="N672">
        <f t="shared" si="264"/>
        <v>11</v>
      </c>
      <c r="O672">
        <f t="shared" si="252"/>
        <v>23</v>
      </c>
      <c r="P672">
        <f t="shared" ca="1" si="262"/>
        <v>0</v>
      </c>
    </row>
    <row r="673" spans="2:16" ht="34.200000000000003" x14ac:dyDescent="0.25">
      <c r="B673" s="51" t="str">
        <f t="shared" ca="1" si="257"/>
        <v>T150GMD</v>
      </c>
      <c r="C673" s="703" t="str">
        <f t="shared" ca="1" si="258"/>
        <v>Gasto medio diario de turistas procedentes del extranjero con destino en la C.A. de Euskadi, por motivo de la visita según vía de acceso. 2017. (V. Absolutos)</v>
      </c>
      <c r="I673" t="s">
        <v>173</v>
      </c>
      <c r="J673" t="s">
        <v>23</v>
      </c>
      <c r="K673" t="s">
        <v>164</v>
      </c>
      <c r="L673" t="str">
        <f t="shared" si="261"/>
        <v>GastoTur-Motivo-Vía</v>
      </c>
      <c r="N673">
        <f t="shared" si="264"/>
        <v>11</v>
      </c>
      <c r="O673">
        <f t="shared" si="252"/>
        <v>34</v>
      </c>
      <c r="P673" t="str">
        <f t="shared" ca="1" si="262"/>
        <v>T150GMD.- Gasto medio diario de turistas procedentes del extranjero con destino en la C.A. de Euskadi, por motivo de la visita según vía de acceso. 2017. (V. Absolutos)</v>
      </c>
    </row>
    <row r="674" spans="2:16" x14ac:dyDescent="0.25">
      <c r="B674" s="51" t="e">
        <f t="shared" ca="1" si="257"/>
        <v>#VALUE!</v>
      </c>
      <c r="C674" s="703" t="e">
        <f t="shared" ca="1" si="258"/>
        <v>#VALUE!</v>
      </c>
      <c r="I674" t="s">
        <v>173</v>
      </c>
      <c r="J674" t="s">
        <v>23</v>
      </c>
      <c r="K674" t="s">
        <v>164</v>
      </c>
      <c r="L674" t="str">
        <f t="shared" si="261"/>
        <v>GastoTur-Motivo-Vía</v>
      </c>
      <c r="N674">
        <f>N673+1</f>
        <v>12</v>
      </c>
      <c r="O674">
        <f t="shared" si="252"/>
        <v>46</v>
      </c>
      <c r="P674" t="str">
        <f t="shared" ca="1" si="262"/>
        <v>Ocio</v>
      </c>
    </row>
    <row r="675" spans="2:16" x14ac:dyDescent="0.25">
      <c r="B675" s="51" t="e">
        <f t="shared" ca="1" si="257"/>
        <v>#VALUE!</v>
      </c>
      <c r="C675" s="703" t="e">
        <f t="shared" ca="1" si="258"/>
        <v>#VALUE!</v>
      </c>
      <c r="I675" t="s">
        <v>173</v>
      </c>
      <c r="J675" t="s">
        <v>23</v>
      </c>
      <c r="K675" t="s">
        <v>164</v>
      </c>
      <c r="L675" t="str">
        <f t="shared" si="261"/>
        <v>GastoTur-Motivo-Vía</v>
      </c>
      <c r="N675">
        <f>N674-1</f>
        <v>11</v>
      </c>
      <c r="O675">
        <f t="shared" si="252"/>
        <v>57</v>
      </c>
      <c r="P675">
        <f t="shared" ca="1" si="262"/>
        <v>0</v>
      </c>
    </row>
    <row r="676" spans="2:16" x14ac:dyDescent="0.25">
      <c r="B676" s="51" t="e">
        <f t="shared" ca="1" si="257"/>
        <v>#VALUE!</v>
      </c>
      <c r="C676" s="703" t="e">
        <f t="shared" ca="1" si="258"/>
        <v>#VALUE!</v>
      </c>
      <c r="I676" t="s">
        <v>173</v>
      </c>
      <c r="J676" t="s">
        <v>23</v>
      </c>
      <c r="K676" t="s">
        <v>164</v>
      </c>
      <c r="L676" t="str">
        <f t="shared" si="261"/>
        <v>GastoTur-Motivo-Vía</v>
      </c>
      <c r="N676">
        <f>N675+1</f>
        <v>12</v>
      </c>
      <c r="O676">
        <f t="shared" si="252"/>
        <v>69</v>
      </c>
      <c r="P676">
        <f t="shared" ca="1" si="262"/>
        <v>0</v>
      </c>
    </row>
    <row r="677" spans="2:16" x14ac:dyDescent="0.25">
      <c r="B677" s="51" t="e">
        <f t="shared" ca="1" si="257"/>
        <v>#VALUE!</v>
      </c>
      <c r="C677" s="703" t="e">
        <f t="shared" ca="1" si="258"/>
        <v>#VALUE!</v>
      </c>
      <c r="I677" t="s">
        <v>173</v>
      </c>
      <c r="J677" t="s">
        <v>23</v>
      </c>
      <c r="K677" t="s">
        <v>164</v>
      </c>
      <c r="L677" t="str">
        <f t="shared" si="261"/>
        <v>GastoTur-Motivo-Vía</v>
      </c>
      <c r="N677">
        <f>N676-1</f>
        <v>11</v>
      </c>
      <c r="O677">
        <f t="shared" si="252"/>
        <v>80</v>
      </c>
      <c r="P677">
        <f t="shared" ca="1" si="262"/>
        <v>0</v>
      </c>
    </row>
    <row r="678" spans="2:16" ht="34.200000000000003" x14ac:dyDescent="0.25">
      <c r="B678" s="51" t="str">
        <f t="shared" ca="1" si="257"/>
        <v>T151GT</v>
      </c>
      <c r="C678" s="703" t="str">
        <f t="shared" ca="1" si="258"/>
        <v>Gasto total de turistas procedentes del extranjero con destino en la C.A. de Euskadi, por duración de la estancia según vía de acceso. 2017. (V. Absolutos)</v>
      </c>
      <c r="I678" t="s">
        <v>173</v>
      </c>
      <c r="J678" t="s">
        <v>33</v>
      </c>
      <c r="K678" t="s">
        <v>164</v>
      </c>
      <c r="L678" t="str">
        <f t="shared" si="261"/>
        <v>GastoTur-Duración-Vía</v>
      </c>
      <c r="M678">
        <v>1</v>
      </c>
      <c r="N678">
        <v>11</v>
      </c>
      <c r="O678">
        <f t="shared" si="252"/>
        <v>1</v>
      </c>
      <c r="P678" t="str">
        <f t="shared" ca="1" si="262"/>
        <v>T151GT.- Gasto total de turistas procedentes del extranjero con destino en la C.A. de Euskadi, por duración de la estancia según vía de acceso. 2017. (V. Absolutos)</v>
      </c>
    </row>
    <row r="679" spans="2:16" ht="34.200000000000003" x14ac:dyDescent="0.25">
      <c r="B679" s="51" t="str">
        <f t="shared" ca="1" si="257"/>
        <v>T151H</v>
      </c>
      <c r="C679" s="703" t="str">
        <f t="shared" ca="1" si="258"/>
        <v>Gasto total de turistas procedentes del extranjero con destino en la C.A. de Euskadi, por duración de la estancia según vía de acceso. 2017. (% Horizontal)</v>
      </c>
      <c r="I679" t="s">
        <v>173</v>
      </c>
      <c r="J679" t="s">
        <v>33</v>
      </c>
      <c r="K679" t="s">
        <v>164</v>
      </c>
      <c r="L679" t="str">
        <f t="shared" si="261"/>
        <v>GastoTur-Duración-Vía</v>
      </c>
      <c r="N679">
        <f t="shared" ref="N679:N681" si="265">N678</f>
        <v>11</v>
      </c>
      <c r="O679">
        <f t="shared" si="252"/>
        <v>12</v>
      </c>
      <c r="P679" t="str">
        <f t="shared" ca="1" si="262"/>
        <v>T151H.- Gasto total de turistas procedentes del extranjero con destino en la C.A. de Euskadi, por duración de la estancia según vía de acceso. 2017. (% Horizontal)</v>
      </c>
    </row>
    <row r="680" spans="2:16" ht="22.8" x14ac:dyDescent="0.25">
      <c r="B680" s="51" t="str">
        <f t="shared" ca="1" si="257"/>
        <v>T151V</v>
      </c>
      <c r="C680" s="703" t="str">
        <f t="shared" ca="1" si="258"/>
        <v>Gasto total de turistas procedentes del extranjero con destino en la C.A. de Euskadi, por duración de la estancia según vía de acceso. 2017. (% Vertical)</v>
      </c>
      <c r="I680" t="s">
        <v>173</v>
      </c>
      <c r="J680" t="s">
        <v>33</v>
      </c>
      <c r="K680" t="s">
        <v>164</v>
      </c>
      <c r="L680" t="str">
        <f t="shared" si="261"/>
        <v>GastoTur-Duración-Vía</v>
      </c>
      <c r="N680">
        <f t="shared" si="265"/>
        <v>11</v>
      </c>
      <c r="O680">
        <f t="shared" si="252"/>
        <v>23</v>
      </c>
      <c r="P680" t="str">
        <f t="shared" ca="1" si="262"/>
        <v>T151V.- Gasto total de turistas procedentes del extranjero con destino en la C.A. de Euskadi, por duración de la estancia según vía de acceso. 2017. (% Vertical)</v>
      </c>
    </row>
    <row r="681" spans="2:16" ht="34.200000000000003" x14ac:dyDescent="0.25">
      <c r="B681" s="51" t="str">
        <f t="shared" ca="1" si="257"/>
        <v>V151GT</v>
      </c>
      <c r="C681" s="703" t="str">
        <f t="shared" ca="1" si="258"/>
        <v>Variación interanual del gasto total de turistas procedentes del extranjero con destino en la C.A. de Euskadi, por duración de la estancia según vía de acceso. 2017. (% Variación)</v>
      </c>
      <c r="I681" t="s">
        <v>173</v>
      </c>
      <c r="J681" t="s">
        <v>33</v>
      </c>
      <c r="K681" t="s">
        <v>164</v>
      </c>
      <c r="L681" t="str">
        <f t="shared" si="261"/>
        <v>GastoTur-Duración-Vía</v>
      </c>
      <c r="N681">
        <f t="shared" si="265"/>
        <v>11</v>
      </c>
      <c r="O681">
        <f t="shared" si="252"/>
        <v>34</v>
      </c>
      <c r="P681" t="str">
        <f t="shared" ca="1" si="262"/>
        <v>V151GT.- Variación interanual del gasto total de turistas procedentes del extranjero con destino en la C.A. de Euskadi, por duración de la estancia según vía de acceso. 2017. (% Variación)</v>
      </c>
    </row>
    <row r="682" spans="2:16" ht="34.200000000000003" x14ac:dyDescent="0.25">
      <c r="B682" s="51" t="str">
        <f t="shared" ca="1" si="257"/>
        <v>T151GMD</v>
      </c>
      <c r="C682" s="703" t="str">
        <f t="shared" ca="1" si="258"/>
        <v>Gasto medio diario de turistas procedentes del extranjero con destino en la C.A. de Euskadi, por duración de la estancia según vía de acceso. 2017. (V. Absoluto)</v>
      </c>
      <c r="I682" t="s">
        <v>173</v>
      </c>
      <c r="J682" t="s">
        <v>33</v>
      </c>
      <c r="K682" t="s">
        <v>164</v>
      </c>
      <c r="L682" t="str">
        <f t="shared" si="261"/>
        <v>GastoTur-Duración-Vía</v>
      </c>
      <c r="N682">
        <f>N681+1</f>
        <v>12</v>
      </c>
      <c r="O682">
        <f t="shared" si="252"/>
        <v>46</v>
      </c>
      <c r="P682" t="str">
        <f t="shared" ca="1" si="262"/>
        <v>T151GMD.- Gasto medio diario de turistas procedentes del extranjero con destino en la C.A. de Euskadi, por duración de la estancia según vía de acceso. 2017. (V. Absoluto)</v>
      </c>
    </row>
    <row r="683" spans="2:16" ht="34.200000000000003" x14ac:dyDescent="0.25">
      <c r="B683" s="51" t="str">
        <f t="shared" ca="1" si="257"/>
        <v>V151GMD</v>
      </c>
      <c r="C683" s="703" t="str">
        <f t="shared" ca="1" si="258"/>
        <v>Variación interanual del gasto medio diario de turistas procedentes del extranjero con destino en la C.A. de Euskadi, por duración de la estancia según vía de acceso. 2017. (% Variación)</v>
      </c>
      <c r="I683" t="s">
        <v>173</v>
      </c>
      <c r="J683" t="s">
        <v>33</v>
      </c>
      <c r="K683" t="s">
        <v>164</v>
      </c>
      <c r="L683" t="str">
        <f t="shared" si="261"/>
        <v>GastoTur-Duración-Vía</v>
      </c>
      <c r="N683">
        <f>N682-1</f>
        <v>11</v>
      </c>
      <c r="O683">
        <f t="shared" si="252"/>
        <v>57</v>
      </c>
      <c r="P683" t="str">
        <f t="shared" ca="1" si="262"/>
        <v>V151GMD.- Variación interanual del gasto medio diario de turistas procedentes del extranjero con destino en la C.A. de Euskadi, por duración de la estancia según vía de acceso. 2017. (% Variación)</v>
      </c>
    </row>
    <row r="684" spans="2:16" ht="34.200000000000003" x14ac:dyDescent="0.25">
      <c r="B684" s="51" t="str">
        <f t="shared" ca="1" si="257"/>
        <v>T151GMP</v>
      </c>
      <c r="C684" s="703" t="str">
        <f t="shared" ca="1" si="258"/>
        <v>Gasto medio por persona de turistas procedentes del extranjero con destino en la C.A. de Euskadi, por duración de la estancia según vía de acceso. 2017. (V. Absoluto)</v>
      </c>
      <c r="I684" t="s">
        <v>173</v>
      </c>
      <c r="J684" t="s">
        <v>33</v>
      </c>
      <c r="K684" t="s">
        <v>164</v>
      </c>
      <c r="L684" t="str">
        <f t="shared" si="261"/>
        <v>GastoTur-Duración-Vía</v>
      </c>
      <c r="N684">
        <f>N683+1</f>
        <v>12</v>
      </c>
      <c r="O684">
        <f t="shared" si="252"/>
        <v>69</v>
      </c>
      <c r="P684" t="str">
        <f t="shared" ca="1" si="262"/>
        <v>T151GMP.- Gasto medio por persona de turistas procedentes del extranjero con destino en la C.A. de Euskadi, por duración de la estancia según vía de acceso. 2017. (V. Absoluto)</v>
      </c>
    </row>
    <row r="685" spans="2:16" ht="34.200000000000003" x14ac:dyDescent="0.25">
      <c r="B685" s="51" t="str">
        <f t="shared" ca="1" si="257"/>
        <v>V151GMP</v>
      </c>
      <c r="C685" s="703" t="str">
        <f t="shared" ca="1" si="258"/>
        <v>Variación interanual del gasto medio por persona de turistas procedentes del extranjero con destino en la C.A. de Euskadi, por duración de la estancia según vía de acceso. 2017. (% Variación)</v>
      </c>
      <c r="I685" t="s">
        <v>173</v>
      </c>
      <c r="J685" t="s">
        <v>33</v>
      </c>
      <c r="K685" t="s">
        <v>164</v>
      </c>
      <c r="L685" t="str">
        <f t="shared" si="261"/>
        <v>GastoTur-Duración-Vía</v>
      </c>
      <c r="N685">
        <f>N684-1</f>
        <v>11</v>
      </c>
      <c r="O685">
        <f t="shared" si="252"/>
        <v>80</v>
      </c>
      <c r="P685" t="str">
        <f t="shared" ca="1" si="262"/>
        <v>V151GMP.- Variación interanual del gasto medio por persona de turistas procedentes del extranjero con destino en la C.A. de Euskadi, por duración de la estancia según vía de acceso. 2017. (% Variación)</v>
      </c>
    </row>
    <row r="686" spans="2:16" ht="22.8" x14ac:dyDescent="0.25">
      <c r="B686" s="51" t="str">
        <f t="shared" ca="1" si="257"/>
        <v>T152GT</v>
      </c>
      <c r="C686" s="703" t="str">
        <f t="shared" ca="1" si="258"/>
        <v>Gasto total de turistas procedentes del extranjero con destino en la C.A. de Euskadi, por alojamiento utilizado según vía de acceso. 2017. (V. Absolutos)</v>
      </c>
      <c r="I686" t="s">
        <v>173</v>
      </c>
      <c r="J686" t="s">
        <v>39</v>
      </c>
      <c r="K686" t="s">
        <v>164</v>
      </c>
      <c r="L686" t="str">
        <f t="shared" si="261"/>
        <v>GastoTur-Aloja-Vía</v>
      </c>
      <c r="M686">
        <v>1</v>
      </c>
      <c r="N686">
        <v>11</v>
      </c>
      <c r="O686">
        <f t="shared" ref="O686:O749" si="266">IF(M686=1,1,O685+N686)</f>
        <v>1</v>
      </c>
      <c r="P686" t="str">
        <f t="shared" ca="1" si="262"/>
        <v>T152GT.- Gasto total de turistas procedentes del extranjero con destino en la C.A. de Euskadi, por alojamiento utilizado según vía de acceso. 2017. (V. Absolutos)</v>
      </c>
    </row>
    <row r="687" spans="2:16" x14ac:dyDescent="0.25">
      <c r="B687" s="51" t="e">
        <f t="shared" ca="1" si="257"/>
        <v>#VALUE!</v>
      </c>
      <c r="C687" s="703" t="e">
        <f t="shared" ca="1" si="258"/>
        <v>#VALUE!</v>
      </c>
      <c r="I687" t="s">
        <v>173</v>
      </c>
      <c r="J687" t="s">
        <v>39</v>
      </c>
      <c r="K687" t="s">
        <v>164</v>
      </c>
      <c r="L687" t="str">
        <f t="shared" si="261"/>
        <v>GastoTur-Aloja-Vía</v>
      </c>
      <c r="N687">
        <f t="shared" ref="N687:N689" si="267">N686</f>
        <v>11</v>
      </c>
      <c r="O687">
        <f t="shared" si="266"/>
        <v>12</v>
      </c>
      <c r="P687" t="str">
        <f t="shared" ca="1" si="262"/>
        <v>Resto de mercado</v>
      </c>
    </row>
    <row r="688" spans="2:16" x14ac:dyDescent="0.25">
      <c r="B688" s="51" t="e">
        <f t="shared" ca="1" si="257"/>
        <v>#VALUE!</v>
      </c>
      <c r="C688" s="703" t="e">
        <f t="shared" ca="1" si="258"/>
        <v>#VALUE!</v>
      </c>
      <c r="I688" t="s">
        <v>173</v>
      </c>
      <c r="J688" t="s">
        <v>39</v>
      </c>
      <c r="K688" t="s">
        <v>164</v>
      </c>
      <c r="L688" t="str">
        <f t="shared" si="261"/>
        <v>GastoTur-Aloja-Vía</v>
      </c>
      <c r="N688">
        <f t="shared" si="267"/>
        <v>11</v>
      </c>
      <c r="O688">
        <f t="shared" si="266"/>
        <v>23</v>
      </c>
      <c r="P688">
        <f t="shared" ca="1" si="262"/>
        <v>0</v>
      </c>
    </row>
    <row r="689" spans="2:16" x14ac:dyDescent="0.25">
      <c r="B689" s="51" t="e">
        <f t="shared" ca="1" si="257"/>
        <v>#VALUE!</v>
      </c>
      <c r="C689" s="703" t="e">
        <f t="shared" ca="1" si="258"/>
        <v>#VALUE!</v>
      </c>
      <c r="I689" t="s">
        <v>173</v>
      </c>
      <c r="J689" t="s">
        <v>39</v>
      </c>
      <c r="K689" t="s">
        <v>164</v>
      </c>
      <c r="L689" t="str">
        <f t="shared" si="261"/>
        <v>GastoTur-Aloja-Vía</v>
      </c>
      <c r="N689">
        <f t="shared" si="267"/>
        <v>11</v>
      </c>
      <c r="O689">
        <f t="shared" si="266"/>
        <v>34</v>
      </c>
      <c r="P689" t="str">
        <f t="shared" ca="1" si="262"/>
        <v>Resto de mercado</v>
      </c>
    </row>
    <row r="690" spans="2:16" x14ac:dyDescent="0.25">
      <c r="B690" s="51" t="e">
        <f t="shared" ca="1" si="257"/>
        <v>#VALUE!</v>
      </c>
      <c r="C690" s="703" t="e">
        <f t="shared" ca="1" si="258"/>
        <v>#VALUE!</v>
      </c>
      <c r="I690" t="s">
        <v>173</v>
      </c>
      <c r="J690" t="s">
        <v>39</v>
      </c>
      <c r="K690" t="s">
        <v>164</v>
      </c>
      <c r="L690" t="str">
        <f t="shared" si="261"/>
        <v>GastoTur-Aloja-Vía</v>
      </c>
      <c r="N690">
        <f>N689+1</f>
        <v>12</v>
      </c>
      <c r="O690">
        <f t="shared" si="266"/>
        <v>46</v>
      </c>
      <c r="P690">
        <f t="shared" ca="1" si="262"/>
        <v>0</v>
      </c>
    </row>
    <row r="691" spans="2:16" x14ac:dyDescent="0.25">
      <c r="B691" s="51" t="e">
        <f t="shared" ca="1" si="257"/>
        <v>#VALUE!</v>
      </c>
      <c r="C691" s="703" t="e">
        <f t="shared" ca="1" si="258"/>
        <v>#VALUE!</v>
      </c>
      <c r="I691" t="s">
        <v>173</v>
      </c>
      <c r="J691" t="s">
        <v>39</v>
      </c>
      <c r="K691" t="s">
        <v>164</v>
      </c>
      <c r="L691" t="str">
        <f t="shared" si="261"/>
        <v>GastoTur-Aloja-Vía</v>
      </c>
      <c r="N691">
        <f>N690-1</f>
        <v>11</v>
      </c>
      <c r="O691">
        <f t="shared" si="266"/>
        <v>57</v>
      </c>
      <c r="P691" t="str">
        <f t="shared" ca="1" si="262"/>
        <v>Resto de mercado</v>
      </c>
    </row>
    <row r="692" spans="2:16" x14ac:dyDescent="0.25">
      <c r="B692" s="51" t="e">
        <f t="shared" ca="1" si="257"/>
        <v>#VALUE!</v>
      </c>
      <c r="C692" s="703" t="e">
        <f t="shared" ca="1" si="258"/>
        <v>#VALUE!</v>
      </c>
      <c r="I692" t="s">
        <v>173</v>
      </c>
      <c r="J692" t="s">
        <v>39</v>
      </c>
      <c r="K692" t="s">
        <v>164</v>
      </c>
      <c r="L692" t="str">
        <f t="shared" si="261"/>
        <v>GastoTur-Aloja-Vía</v>
      </c>
      <c r="N692">
        <f>N691+1</f>
        <v>12</v>
      </c>
      <c r="O692">
        <f t="shared" si="266"/>
        <v>69</v>
      </c>
      <c r="P692">
        <f t="shared" ca="1" si="262"/>
        <v>0</v>
      </c>
    </row>
    <row r="693" spans="2:16" x14ac:dyDescent="0.25">
      <c r="B693" s="51" t="e">
        <f t="shared" ca="1" si="257"/>
        <v>#VALUE!</v>
      </c>
      <c r="C693" s="703" t="e">
        <f t="shared" ca="1" si="258"/>
        <v>#VALUE!</v>
      </c>
      <c r="I693" t="s">
        <v>173</v>
      </c>
      <c r="J693" t="s">
        <v>39</v>
      </c>
      <c r="K693" t="s">
        <v>164</v>
      </c>
      <c r="L693" t="str">
        <f t="shared" si="261"/>
        <v>GastoTur-Aloja-Vía</v>
      </c>
      <c r="N693">
        <f>N692-1</f>
        <v>11</v>
      </c>
      <c r="O693">
        <f t="shared" si="266"/>
        <v>80</v>
      </c>
      <c r="P693">
        <f t="shared" ca="1" si="262"/>
        <v>0</v>
      </c>
    </row>
    <row r="694" spans="2:16" ht="34.200000000000003" x14ac:dyDescent="0.25">
      <c r="B694" s="51" t="str">
        <f t="shared" ca="1" si="257"/>
        <v>T153GT</v>
      </c>
      <c r="C694" s="703" t="str">
        <f t="shared" ca="1" si="258"/>
        <v>Gasto total de turistas procedentes del extranjero con destino en la C.A. de Euskadi, por la forma de organización del viaje según vía de acceso. 2017. (V. Absolutos)</v>
      </c>
      <c r="I694" t="s">
        <v>173</v>
      </c>
      <c r="J694" t="s">
        <v>40</v>
      </c>
      <c r="K694" t="s">
        <v>164</v>
      </c>
      <c r="L694" t="str">
        <f t="shared" si="261"/>
        <v>GastoTur-Paquete-Vía</v>
      </c>
      <c r="M694">
        <v>1</v>
      </c>
      <c r="N694">
        <v>8</v>
      </c>
      <c r="O694">
        <f t="shared" si="266"/>
        <v>1</v>
      </c>
      <c r="P694" t="str">
        <f t="shared" ca="1" si="262"/>
        <v>T153GT.- Gasto total de turistas procedentes del extranjero con destino en la C.A. de Euskadi, por la forma de organización del viaje según vía de acceso. 2017. (V. Absolutos)</v>
      </c>
    </row>
    <row r="695" spans="2:16" x14ac:dyDescent="0.25">
      <c r="B695" s="51" t="e">
        <f t="shared" ca="1" si="257"/>
        <v>#VALUE!</v>
      </c>
      <c r="C695" s="703" t="e">
        <f t="shared" ca="1" si="258"/>
        <v>#VALUE!</v>
      </c>
      <c r="I695" t="s">
        <v>173</v>
      </c>
      <c r="J695" t="s">
        <v>40</v>
      </c>
      <c r="K695" t="s">
        <v>164</v>
      </c>
      <c r="L695" t="str">
        <f t="shared" si="261"/>
        <v>GastoTur-Paquete-Vía</v>
      </c>
      <c r="N695">
        <f t="shared" ref="N695:N697" si="268">N694</f>
        <v>8</v>
      </c>
      <c r="O695">
        <f t="shared" si="266"/>
        <v>9</v>
      </c>
      <c r="P695">
        <f t="shared" ca="1" si="262"/>
        <v>0</v>
      </c>
    </row>
    <row r="696" spans="2:16" x14ac:dyDescent="0.25">
      <c r="B696" s="51" t="e">
        <f t="shared" ca="1" si="257"/>
        <v>#VALUE!</v>
      </c>
      <c r="C696" s="703" t="e">
        <f t="shared" ca="1" si="258"/>
        <v>#VALUE!</v>
      </c>
      <c r="I696" t="s">
        <v>173</v>
      </c>
      <c r="J696" t="s">
        <v>40</v>
      </c>
      <c r="K696" t="s">
        <v>164</v>
      </c>
      <c r="L696" t="str">
        <f t="shared" si="261"/>
        <v>GastoTur-Paquete-Vía</v>
      </c>
      <c r="N696">
        <f t="shared" si="268"/>
        <v>8</v>
      </c>
      <c r="O696">
        <f t="shared" si="266"/>
        <v>17</v>
      </c>
      <c r="P696" t="str">
        <f t="shared" ca="1" si="262"/>
        <v>TOTAL</v>
      </c>
    </row>
    <row r="697" spans="2:16" x14ac:dyDescent="0.25">
      <c r="B697" s="51" t="e">
        <f t="shared" ca="1" si="257"/>
        <v>#VALUE!</v>
      </c>
      <c r="C697" s="703" t="e">
        <f t="shared" ca="1" si="258"/>
        <v>#VALUE!</v>
      </c>
      <c r="I697" t="s">
        <v>173</v>
      </c>
      <c r="J697" t="s">
        <v>40</v>
      </c>
      <c r="K697" t="s">
        <v>164</v>
      </c>
      <c r="L697" t="str">
        <f t="shared" si="261"/>
        <v>GastoTur-Paquete-Vía</v>
      </c>
      <c r="N697">
        <f t="shared" si="268"/>
        <v>8</v>
      </c>
      <c r="O697">
        <f t="shared" si="266"/>
        <v>25</v>
      </c>
      <c r="P697" t="str">
        <f t="shared" ca="1" si="262"/>
        <v>TOTAL</v>
      </c>
    </row>
    <row r="698" spans="2:16" x14ac:dyDescent="0.25">
      <c r="B698" s="51" t="e">
        <f t="shared" ca="1" si="257"/>
        <v>#VALUE!</v>
      </c>
      <c r="C698" s="703" t="e">
        <f t="shared" ca="1" si="258"/>
        <v>#VALUE!</v>
      </c>
      <c r="I698" t="s">
        <v>173</v>
      </c>
      <c r="J698" t="s">
        <v>40</v>
      </c>
      <c r="K698" t="s">
        <v>164</v>
      </c>
      <c r="L698" t="str">
        <f t="shared" si="261"/>
        <v>GastoTur-Paquete-Vía</v>
      </c>
      <c r="N698">
        <f>N697+1</f>
        <v>9</v>
      </c>
      <c r="O698">
        <f t="shared" si="266"/>
        <v>34</v>
      </c>
      <c r="P698" t="str">
        <f t="shared" ca="1" si="262"/>
        <v>Con paquete turístico</v>
      </c>
    </row>
    <row r="699" spans="2:16" x14ac:dyDescent="0.25">
      <c r="B699" s="51" t="e">
        <f t="shared" ca="1" si="257"/>
        <v>#VALUE!</v>
      </c>
      <c r="C699" s="703" t="e">
        <f t="shared" ca="1" si="258"/>
        <v>#VALUE!</v>
      </c>
      <c r="I699" t="s">
        <v>173</v>
      </c>
      <c r="J699" t="s">
        <v>40</v>
      </c>
      <c r="K699" t="s">
        <v>164</v>
      </c>
      <c r="L699" t="str">
        <f t="shared" si="261"/>
        <v>GastoTur-Paquete-Vía</v>
      </c>
      <c r="N699">
        <f>N698-1</f>
        <v>8</v>
      </c>
      <c r="O699">
        <f t="shared" si="266"/>
        <v>42</v>
      </c>
      <c r="P699" t="str">
        <f t="shared" ca="1" si="262"/>
        <v>Con paquete turístico</v>
      </c>
    </row>
    <row r="700" spans="2:16" x14ac:dyDescent="0.25">
      <c r="B700" s="51" t="e">
        <f t="shared" ca="1" si="257"/>
        <v>#VALUE!</v>
      </c>
      <c r="C700" s="703" t="e">
        <f t="shared" ca="1" si="258"/>
        <v>#VALUE!</v>
      </c>
      <c r="I700" t="s">
        <v>173</v>
      </c>
      <c r="J700" t="s">
        <v>40</v>
      </c>
      <c r="K700" t="s">
        <v>164</v>
      </c>
      <c r="L700" t="str">
        <f t="shared" si="261"/>
        <v>GastoTur-Paquete-Vía</v>
      </c>
      <c r="N700">
        <f>N699+1</f>
        <v>9</v>
      </c>
      <c r="O700">
        <f t="shared" si="266"/>
        <v>51</v>
      </c>
      <c r="P700">
        <f t="shared" ca="1" si="262"/>
        <v>0</v>
      </c>
    </row>
    <row r="701" spans="2:16" x14ac:dyDescent="0.25">
      <c r="B701" s="51" t="e">
        <f t="shared" ca="1" si="257"/>
        <v>#VALUE!</v>
      </c>
      <c r="C701" s="703" t="e">
        <f t="shared" ca="1" si="258"/>
        <v>#VALUE!</v>
      </c>
      <c r="I701" t="s">
        <v>173</v>
      </c>
      <c r="J701" t="s">
        <v>40</v>
      </c>
      <c r="K701" t="s">
        <v>164</v>
      </c>
      <c r="L701" t="str">
        <f t="shared" si="261"/>
        <v>GastoTur-Paquete-Vía</v>
      </c>
      <c r="N701">
        <f>N700-1</f>
        <v>8</v>
      </c>
      <c r="O701">
        <f t="shared" si="266"/>
        <v>59</v>
      </c>
      <c r="P701">
        <f t="shared" ca="1" si="262"/>
        <v>0</v>
      </c>
    </row>
    <row r="702" spans="2:16" x14ac:dyDescent="0.25">
      <c r="B702" s="51" t="e">
        <f t="shared" ca="1" si="257"/>
        <v>#REF!</v>
      </c>
      <c r="C702" s="703" t="e">
        <f t="shared" ca="1" si="258"/>
        <v>#REF!</v>
      </c>
      <c r="I702" t="s">
        <v>173</v>
      </c>
      <c r="J702" t="s">
        <v>162</v>
      </c>
      <c r="K702" t="s">
        <v>164</v>
      </c>
      <c r="L702" t="str">
        <f t="shared" si="261"/>
        <v>GastoTur-Prov-Vía</v>
      </c>
      <c r="M702">
        <v>1</v>
      </c>
      <c r="N702">
        <v>10</v>
      </c>
      <c r="O702">
        <f t="shared" si="266"/>
        <v>1</v>
      </c>
      <c r="P702" t="e">
        <f t="shared" ca="1" si="262"/>
        <v>#REF!</v>
      </c>
    </row>
    <row r="703" spans="2:16" x14ac:dyDescent="0.25">
      <c r="B703" s="51" t="e">
        <f t="shared" ca="1" si="257"/>
        <v>#REF!</v>
      </c>
      <c r="C703" s="703" t="e">
        <f t="shared" ca="1" si="258"/>
        <v>#REF!</v>
      </c>
      <c r="I703" t="s">
        <v>173</v>
      </c>
      <c r="J703" t="s">
        <v>162</v>
      </c>
      <c r="K703" t="s">
        <v>164</v>
      </c>
      <c r="L703" t="str">
        <f t="shared" si="261"/>
        <v>GastoTur-Prov-Vía</v>
      </c>
      <c r="N703">
        <f t="shared" ref="N703:N705" si="269">N702</f>
        <v>10</v>
      </c>
      <c r="O703">
        <f t="shared" si="266"/>
        <v>11</v>
      </c>
      <c r="P703" t="e">
        <f t="shared" ca="1" si="262"/>
        <v>#REF!</v>
      </c>
    </row>
    <row r="704" spans="2:16" x14ac:dyDescent="0.25">
      <c r="B704" s="51" t="e">
        <f t="shared" ca="1" si="257"/>
        <v>#REF!</v>
      </c>
      <c r="C704" s="703" t="e">
        <f t="shared" ca="1" si="258"/>
        <v>#REF!</v>
      </c>
      <c r="I704" t="s">
        <v>173</v>
      </c>
      <c r="J704" t="s">
        <v>162</v>
      </c>
      <c r="K704" t="s">
        <v>164</v>
      </c>
      <c r="L704" t="str">
        <f t="shared" si="261"/>
        <v>GastoTur-Prov-Vía</v>
      </c>
      <c r="N704">
        <f t="shared" si="269"/>
        <v>10</v>
      </c>
      <c r="O704">
        <f t="shared" si="266"/>
        <v>21</v>
      </c>
      <c r="P704" t="e">
        <f t="shared" ca="1" si="262"/>
        <v>#REF!</v>
      </c>
    </row>
    <row r="705" spans="2:16" x14ac:dyDescent="0.25">
      <c r="B705" s="51" t="e">
        <f t="shared" ref="B705:B768" ca="1" si="270">MID(P705,1,FIND(".-",P705)-1)</f>
        <v>#REF!</v>
      </c>
      <c r="C705" s="703" t="e">
        <f t="shared" ref="C705:C768" ca="1" si="271">MID(P705,FIND(".-",P705)+3,(LEN(P705)-FIND(".-",P705)-2))</f>
        <v>#REF!</v>
      </c>
      <c r="I705" t="s">
        <v>173</v>
      </c>
      <c r="J705" t="s">
        <v>162</v>
      </c>
      <c r="K705" t="s">
        <v>164</v>
      </c>
      <c r="L705" t="str">
        <f t="shared" si="261"/>
        <v>GastoTur-Prov-Vía</v>
      </c>
      <c r="N705">
        <f t="shared" si="269"/>
        <v>10</v>
      </c>
      <c r="O705">
        <f t="shared" si="266"/>
        <v>31</v>
      </c>
      <c r="P705" t="e">
        <f t="shared" ca="1" si="262"/>
        <v>#REF!</v>
      </c>
    </row>
    <row r="706" spans="2:16" x14ac:dyDescent="0.25">
      <c r="B706" s="51" t="e">
        <f t="shared" ca="1" si="270"/>
        <v>#REF!</v>
      </c>
      <c r="C706" s="703" t="e">
        <f t="shared" ca="1" si="271"/>
        <v>#REF!</v>
      </c>
      <c r="I706" t="s">
        <v>173</v>
      </c>
      <c r="J706" t="s">
        <v>162</v>
      </c>
      <c r="K706" t="s">
        <v>164</v>
      </c>
      <c r="L706" t="str">
        <f t="shared" si="261"/>
        <v>GastoTur-Prov-Vía</v>
      </c>
      <c r="N706">
        <f>N705+1</f>
        <v>11</v>
      </c>
      <c r="O706">
        <f t="shared" si="266"/>
        <v>42</v>
      </c>
      <c r="P706" t="e">
        <f t="shared" ca="1" si="262"/>
        <v>#REF!</v>
      </c>
    </row>
    <row r="707" spans="2:16" x14ac:dyDescent="0.25">
      <c r="B707" s="51" t="e">
        <f t="shared" ca="1" si="270"/>
        <v>#REF!</v>
      </c>
      <c r="C707" s="703" t="e">
        <f t="shared" ca="1" si="271"/>
        <v>#REF!</v>
      </c>
      <c r="I707" t="s">
        <v>173</v>
      </c>
      <c r="J707" t="s">
        <v>162</v>
      </c>
      <c r="K707" t="s">
        <v>164</v>
      </c>
      <c r="L707" t="str">
        <f t="shared" si="261"/>
        <v>GastoTur-Prov-Vía</v>
      </c>
      <c r="N707">
        <f>N706-1</f>
        <v>10</v>
      </c>
      <c r="O707">
        <f t="shared" si="266"/>
        <v>52</v>
      </c>
      <c r="P707" t="e">
        <f t="shared" ca="1" si="262"/>
        <v>#REF!</v>
      </c>
    </row>
    <row r="708" spans="2:16" x14ac:dyDescent="0.25">
      <c r="B708" s="51" t="e">
        <f t="shared" ca="1" si="270"/>
        <v>#REF!</v>
      </c>
      <c r="C708" s="703" t="e">
        <f t="shared" ca="1" si="271"/>
        <v>#REF!</v>
      </c>
      <c r="I708" t="s">
        <v>173</v>
      </c>
      <c r="J708" t="s">
        <v>162</v>
      </c>
      <c r="K708" t="s">
        <v>164</v>
      </c>
      <c r="L708" t="str">
        <f t="shared" si="261"/>
        <v>GastoTur-Prov-Vía</v>
      </c>
      <c r="N708">
        <f>N707+1</f>
        <v>11</v>
      </c>
      <c r="O708">
        <f t="shared" si="266"/>
        <v>63</v>
      </c>
      <c r="P708" t="e">
        <f t="shared" ca="1" si="262"/>
        <v>#REF!</v>
      </c>
    </row>
    <row r="709" spans="2:16" x14ac:dyDescent="0.25">
      <c r="B709" s="51" t="e">
        <f t="shared" ca="1" si="270"/>
        <v>#REF!</v>
      </c>
      <c r="C709" s="703" t="e">
        <f t="shared" ca="1" si="271"/>
        <v>#REF!</v>
      </c>
      <c r="I709" t="s">
        <v>173</v>
      </c>
      <c r="J709" t="s">
        <v>162</v>
      </c>
      <c r="K709" t="s">
        <v>164</v>
      </c>
      <c r="L709" t="str">
        <f t="shared" si="261"/>
        <v>GastoTur-Prov-Vía</v>
      </c>
      <c r="N709">
        <f>N708-1</f>
        <v>10</v>
      </c>
      <c r="O709">
        <f t="shared" si="266"/>
        <v>73</v>
      </c>
      <c r="P709" t="e">
        <f t="shared" ca="1" si="262"/>
        <v>#REF!</v>
      </c>
    </row>
    <row r="710" spans="2:16" x14ac:dyDescent="0.25">
      <c r="B710" s="51" t="e">
        <f t="shared" ca="1" si="270"/>
        <v>#REF!</v>
      </c>
      <c r="C710" s="703" t="e">
        <f t="shared" ca="1" si="271"/>
        <v>#REF!</v>
      </c>
      <c r="I710" t="s">
        <v>173</v>
      </c>
      <c r="J710" t="s">
        <v>163</v>
      </c>
      <c r="K710" t="s">
        <v>164</v>
      </c>
      <c r="L710" t="str">
        <f t="shared" si="261"/>
        <v>GastoTur-Destino-Vía</v>
      </c>
      <c r="M710">
        <v>1</v>
      </c>
      <c r="N710">
        <v>12</v>
      </c>
      <c r="O710">
        <f t="shared" si="266"/>
        <v>1</v>
      </c>
      <c r="P710" t="e">
        <f t="shared" ca="1" si="262"/>
        <v>#REF!</v>
      </c>
    </row>
    <row r="711" spans="2:16" x14ac:dyDescent="0.25">
      <c r="B711" s="51" t="e">
        <f t="shared" ca="1" si="270"/>
        <v>#REF!</v>
      </c>
      <c r="C711" s="703" t="e">
        <f t="shared" ca="1" si="271"/>
        <v>#REF!</v>
      </c>
      <c r="I711" t="s">
        <v>173</v>
      </c>
      <c r="J711" t="s">
        <v>163</v>
      </c>
      <c r="K711" t="s">
        <v>164</v>
      </c>
      <c r="L711" t="str">
        <f t="shared" si="261"/>
        <v>GastoTur-Destino-Vía</v>
      </c>
      <c r="N711">
        <f t="shared" ref="N711:N713" si="272">N710</f>
        <v>12</v>
      </c>
      <c r="O711">
        <f t="shared" si="266"/>
        <v>13</v>
      </c>
      <c r="P711" t="e">
        <f t="shared" ca="1" si="262"/>
        <v>#REF!</v>
      </c>
    </row>
    <row r="712" spans="2:16" x14ac:dyDescent="0.25">
      <c r="B712" s="51" t="e">
        <f t="shared" ca="1" si="270"/>
        <v>#REF!</v>
      </c>
      <c r="C712" s="703" t="e">
        <f t="shared" ca="1" si="271"/>
        <v>#REF!</v>
      </c>
      <c r="I712" t="s">
        <v>173</v>
      </c>
      <c r="J712" t="s">
        <v>163</v>
      </c>
      <c r="K712" t="s">
        <v>164</v>
      </c>
      <c r="L712" t="str">
        <f t="shared" si="261"/>
        <v>GastoTur-Destino-Vía</v>
      </c>
      <c r="N712">
        <f t="shared" si="272"/>
        <v>12</v>
      </c>
      <c r="O712">
        <f t="shared" si="266"/>
        <v>25</v>
      </c>
      <c r="P712" t="e">
        <f t="shared" ca="1" si="262"/>
        <v>#REF!</v>
      </c>
    </row>
    <row r="713" spans="2:16" x14ac:dyDescent="0.25">
      <c r="B713" s="51" t="e">
        <f t="shared" ca="1" si="270"/>
        <v>#REF!</v>
      </c>
      <c r="C713" s="703" t="e">
        <f t="shared" ca="1" si="271"/>
        <v>#REF!</v>
      </c>
      <c r="I713" t="s">
        <v>173</v>
      </c>
      <c r="J713" t="s">
        <v>163</v>
      </c>
      <c r="K713" t="s">
        <v>164</v>
      </c>
      <c r="L713" t="str">
        <f t="shared" si="261"/>
        <v>GastoTur-Destino-Vía</v>
      </c>
      <c r="N713">
        <f t="shared" si="272"/>
        <v>12</v>
      </c>
      <c r="O713">
        <f t="shared" si="266"/>
        <v>37</v>
      </c>
      <c r="P713" t="e">
        <f t="shared" ca="1" si="262"/>
        <v>#REF!</v>
      </c>
    </row>
    <row r="714" spans="2:16" x14ac:dyDescent="0.25">
      <c r="B714" s="51" t="e">
        <f t="shared" ca="1" si="270"/>
        <v>#REF!</v>
      </c>
      <c r="C714" s="703" t="e">
        <f t="shared" ca="1" si="271"/>
        <v>#REF!</v>
      </c>
      <c r="I714" t="s">
        <v>173</v>
      </c>
      <c r="J714" t="s">
        <v>163</v>
      </c>
      <c r="K714" t="s">
        <v>164</v>
      </c>
      <c r="L714" t="str">
        <f t="shared" si="261"/>
        <v>GastoTur-Destino-Vía</v>
      </c>
      <c r="N714">
        <f>N713+1</f>
        <v>13</v>
      </c>
      <c r="O714">
        <f t="shared" si="266"/>
        <v>50</v>
      </c>
      <c r="P714" t="e">
        <f t="shared" ca="1" si="262"/>
        <v>#REF!</v>
      </c>
    </row>
    <row r="715" spans="2:16" x14ac:dyDescent="0.25">
      <c r="B715" s="51" t="e">
        <f t="shared" ca="1" si="270"/>
        <v>#REF!</v>
      </c>
      <c r="C715" s="703" t="e">
        <f t="shared" ca="1" si="271"/>
        <v>#REF!</v>
      </c>
      <c r="I715" t="s">
        <v>173</v>
      </c>
      <c r="J715" t="s">
        <v>163</v>
      </c>
      <c r="K715" t="s">
        <v>164</v>
      </c>
      <c r="L715" t="str">
        <f t="shared" si="261"/>
        <v>GastoTur-Destino-Vía</v>
      </c>
      <c r="N715">
        <f>N714-1</f>
        <v>12</v>
      </c>
      <c r="O715">
        <f t="shared" si="266"/>
        <v>62</v>
      </c>
      <c r="P715" t="e">
        <f t="shared" ca="1" si="262"/>
        <v>#REF!</v>
      </c>
    </row>
    <row r="716" spans="2:16" x14ac:dyDescent="0.25">
      <c r="B716" s="51" t="e">
        <f t="shared" ca="1" si="270"/>
        <v>#REF!</v>
      </c>
      <c r="C716" s="703" t="e">
        <f t="shared" ca="1" si="271"/>
        <v>#REF!</v>
      </c>
      <c r="I716" t="s">
        <v>173</v>
      </c>
      <c r="J716" t="s">
        <v>163</v>
      </c>
      <c r="K716" t="s">
        <v>164</v>
      </c>
      <c r="L716" t="str">
        <f t="shared" si="261"/>
        <v>GastoTur-Destino-Vía</v>
      </c>
      <c r="N716">
        <f>N715+1</f>
        <v>13</v>
      </c>
      <c r="O716">
        <f t="shared" si="266"/>
        <v>75</v>
      </c>
      <c r="P716" t="e">
        <f t="shared" ca="1" si="262"/>
        <v>#REF!</v>
      </c>
    </row>
    <row r="717" spans="2:16" x14ac:dyDescent="0.25">
      <c r="B717" s="51" t="e">
        <f t="shared" ca="1" si="270"/>
        <v>#REF!</v>
      </c>
      <c r="C717" s="703" t="e">
        <f t="shared" ca="1" si="271"/>
        <v>#REF!</v>
      </c>
      <c r="I717" t="s">
        <v>173</v>
      </c>
      <c r="J717" t="s">
        <v>163</v>
      </c>
      <c r="K717" t="s">
        <v>164</v>
      </c>
      <c r="L717" t="str">
        <f t="shared" si="261"/>
        <v>GastoTur-Destino-Vía</v>
      </c>
      <c r="N717">
        <f>N716-1</f>
        <v>12</v>
      </c>
      <c r="O717">
        <f t="shared" si="266"/>
        <v>87</v>
      </c>
      <c r="P717" t="e">
        <f t="shared" ca="1" si="262"/>
        <v>#REF!</v>
      </c>
    </row>
    <row r="718" spans="2:16" ht="22.8" x14ac:dyDescent="0.25">
      <c r="B718" s="51" t="str">
        <f t="shared" ca="1" si="270"/>
        <v>T156GT</v>
      </c>
      <c r="C718" s="703" t="str">
        <f t="shared" ca="1" si="271"/>
        <v>Gasto total de turistas procedentes del extranjero con destino en la C.A. de Euskadi, por motivo de la visita según país de residencia. 2017. (V. Absolutos)</v>
      </c>
      <c r="I718" t="s">
        <v>173</v>
      </c>
      <c r="J718" t="s">
        <v>23</v>
      </c>
      <c r="K718" t="s">
        <v>38</v>
      </c>
      <c r="L718" t="str">
        <f t="shared" ref="L718:L765" si="273">IF(LEN(K718)=0,CONCATENATE(I718,"-",J718),CONCATENATE(I718,"-",J718,"-",K718))</f>
        <v>GastoTur-Motivo-Resi</v>
      </c>
      <c r="M718">
        <v>1</v>
      </c>
      <c r="N718">
        <v>10</v>
      </c>
      <c r="O718">
        <f t="shared" si="266"/>
        <v>1</v>
      </c>
      <c r="P718" t="str">
        <f t="shared" ref="P718:P765" ca="1" si="274">INDIRECT("'" &amp; L718 &amp; "'!A" &amp;  O718)</f>
        <v>T156GT.- Gasto total de turistas procedentes del extranjero con destino en la C.A. de Euskadi, por motivo de la visita según país de residencia. 2017. (V. Absolutos)</v>
      </c>
    </row>
    <row r="719" spans="2:16" x14ac:dyDescent="0.25">
      <c r="B719" s="51" t="e">
        <f t="shared" ca="1" si="270"/>
        <v>#VALUE!</v>
      </c>
      <c r="C719" s="703" t="e">
        <f t="shared" ca="1" si="271"/>
        <v>#VALUE!</v>
      </c>
      <c r="I719" t="s">
        <v>173</v>
      </c>
      <c r="J719" t="s">
        <v>23</v>
      </c>
      <c r="K719" t="s">
        <v>38</v>
      </c>
      <c r="L719" t="str">
        <f t="shared" si="273"/>
        <v>GastoTur-Motivo-Resi</v>
      </c>
      <c r="N719">
        <f t="shared" ref="N719:N721" si="275">N718</f>
        <v>10</v>
      </c>
      <c r="O719">
        <f t="shared" si="266"/>
        <v>11</v>
      </c>
      <c r="P719" t="str">
        <f t="shared" ca="1" si="274"/>
        <v>TOTAL</v>
      </c>
    </row>
    <row r="720" spans="2:16" x14ac:dyDescent="0.25">
      <c r="B720" s="51" t="e">
        <f t="shared" ca="1" si="270"/>
        <v>#VALUE!</v>
      </c>
      <c r="C720" s="703" t="e">
        <f t="shared" ca="1" si="271"/>
        <v>#VALUE!</v>
      </c>
      <c r="I720" t="s">
        <v>173</v>
      </c>
      <c r="J720" t="s">
        <v>23</v>
      </c>
      <c r="K720" t="s">
        <v>38</v>
      </c>
      <c r="L720" t="str">
        <f t="shared" si="273"/>
        <v>GastoTur-Motivo-Resi</v>
      </c>
      <c r="N720">
        <f t="shared" si="275"/>
        <v>10</v>
      </c>
      <c r="O720">
        <f t="shared" si="266"/>
        <v>21</v>
      </c>
      <c r="P720" t="str">
        <f t="shared" ca="1" si="274"/>
        <v>Trabajo</v>
      </c>
    </row>
    <row r="721" spans="2:16" x14ac:dyDescent="0.25">
      <c r="B721" s="51" t="e">
        <f t="shared" ca="1" si="270"/>
        <v>#VALUE!</v>
      </c>
      <c r="C721" s="703" t="e">
        <f t="shared" ca="1" si="271"/>
        <v>#VALUE!</v>
      </c>
      <c r="I721" t="s">
        <v>173</v>
      </c>
      <c r="J721" t="s">
        <v>23</v>
      </c>
      <c r="K721" t="s">
        <v>38</v>
      </c>
      <c r="L721" t="str">
        <f t="shared" si="273"/>
        <v>GastoTur-Motivo-Resi</v>
      </c>
      <c r="N721">
        <f t="shared" si="275"/>
        <v>10</v>
      </c>
      <c r="O721">
        <f t="shared" si="266"/>
        <v>31</v>
      </c>
      <c r="P721" t="str">
        <f t="shared" ca="1" si="274"/>
        <v>Otros</v>
      </c>
    </row>
    <row r="722" spans="2:16" ht="34.200000000000003" x14ac:dyDescent="0.25">
      <c r="B722" s="51" t="str">
        <f t="shared" ca="1" si="270"/>
        <v>V156GMD</v>
      </c>
      <c r="C722" s="703" t="str">
        <f t="shared" ca="1" si="271"/>
        <v>Variación interanual del gasto medio diario de turistas procedentes del extranjero con destino en la C.A. de Euskadi, por motivo de la visita según país de residencia. 2017. (% Variación)</v>
      </c>
      <c r="I722" t="s">
        <v>173</v>
      </c>
      <c r="J722" t="s">
        <v>23</v>
      </c>
      <c r="K722" t="s">
        <v>38</v>
      </c>
      <c r="L722" t="str">
        <f t="shared" si="273"/>
        <v>GastoTur-Motivo-Resi</v>
      </c>
      <c r="N722">
        <f>N721+1</f>
        <v>11</v>
      </c>
      <c r="O722">
        <f t="shared" si="266"/>
        <v>42</v>
      </c>
      <c r="P722" t="str">
        <f t="shared" ca="1" si="274"/>
        <v>V156GMD.- Variación interanual del gasto medio diario de turistas procedentes del extranjero con destino en la C.A. de Euskadi, por motivo de la visita según país de residencia. 2017. (% Variación)</v>
      </c>
    </row>
    <row r="723" spans="2:16" x14ac:dyDescent="0.25">
      <c r="B723" s="51" t="e">
        <f t="shared" ca="1" si="270"/>
        <v>#VALUE!</v>
      </c>
      <c r="C723" s="703" t="e">
        <f t="shared" ca="1" si="271"/>
        <v>#VALUE!</v>
      </c>
      <c r="I723" t="s">
        <v>173</v>
      </c>
      <c r="J723" t="s">
        <v>23</v>
      </c>
      <c r="K723" t="s">
        <v>38</v>
      </c>
      <c r="L723" t="str">
        <f t="shared" si="273"/>
        <v>GastoTur-Motivo-Resi</v>
      </c>
      <c r="N723">
        <f>N722-1</f>
        <v>10</v>
      </c>
      <c r="O723">
        <f t="shared" si="266"/>
        <v>52</v>
      </c>
      <c r="P723">
        <f t="shared" ca="1" si="274"/>
        <v>0</v>
      </c>
    </row>
    <row r="724" spans="2:16" x14ac:dyDescent="0.25">
      <c r="B724" s="51" t="e">
        <f t="shared" ca="1" si="270"/>
        <v>#VALUE!</v>
      </c>
      <c r="C724" s="703" t="e">
        <f t="shared" ca="1" si="271"/>
        <v>#VALUE!</v>
      </c>
      <c r="I724" t="s">
        <v>173</v>
      </c>
      <c r="J724" t="s">
        <v>23</v>
      </c>
      <c r="K724" t="s">
        <v>38</v>
      </c>
      <c r="L724" t="str">
        <f t="shared" si="273"/>
        <v>GastoTur-Motivo-Resi</v>
      </c>
      <c r="N724">
        <f>N723+1</f>
        <v>11</v>
      </c>
      <c r="O724">
        <f t="shared" si="266"/>
        <v>63</v>
      </c>
      <c r="P724" t="str">
        <f t="shared" ca="1" si="274"/>
        <v>Ocio</v>
      </c>
    </row>
    <row r="725" spans="2:16" x14ac:dyDescent="0.25">
      <c r="B725" s="51" t="e">
        <f t="shared" ca="1" si="270"/>
        <v>#VALUE!</v>
      </c>
      <c r="C725" s="703" t="e">
        <f t="shared" ca="1" si="271"/>
        <v>#VALUE!</v>
      </c>
      <c r="I725" t="s">
        <v>173</v>
      </c>
      <c r="J725" t="s">
        <v>23</v>
      </c>
      <c r="K725" t="s">
        <v>38</v>
      </c>
      <c r="L725" t="str">
        <f t="shared" si="273"/>
        <v>GastoTur-Motivo-Resi</v>
      </c>
      <c r="N725">
        <f>N724-1</f>
        <v>10</v>
      </c>
      <c r="O725">
        <f t="shared" si="266"/>
        <v>73</v>
      </c>
      <c r="P725">
        <f t="shared" ca="1" si="274"/>
        <v>0</v>
      </c>
    </row>
    <row r="726" spans="2:16" ht="34.200000000000003" x14ac:dyDescent="0.25">
      <c r="B726" s="51" t="str">
        <f t="shared" ca="1" si="270"/>
        <v>T157GT</v>
      </c>
      <c r="C726" s="703" t="str">
        <f t="shared" ca="1" si="271"/>
        <v>Gasto total de turistas procedentes del extranjero con destino en la C.A. de Euskadi, por duración de la estancia según país de residencia. 2017. (V. Absolutos)</v>
      </c>
      <c r="I726" t="s">
        <v>173</v>
      </c>
      <c r="J726" t="s">
        <v>33</v>
      </c>
      <c r="K726" t="s">
        <v>38</v>
      </c>
      <c r="L726" t="str">
        <f t="shared" si="273"/>
        <v>GastoTur-Duración-Resi</v>
      </c>
      <c r="M726">
        <v>1</v>
      </c>
      <c r="N726">
        <v>12</v>
      </c>
      <c r="O726">
        <f t="shared" si="266"/>
        <v>1</v>
      </c>
      <c r="P726" t="str">
        <f t="shared" ca="1" si="274"/>
        <v>T157GT.- Gasto total de turistas procedentes del extranjero con destino en la C.A. de Euskadi, por duración de la estancia según país de residencia. 2017. (V. Absolutos)</v>
      </c>
    </row>
    <row r="727" spans="2:16" ht="34.200000000000003" x14ac:dyDescent="0.25">
      <c r="B727" s="51" t="str">
        <f t="shared" ca="1" si="270"/>
        <v>T157H</v>
      </c>
      <c r="C727" s="703" t="str">
        <f t="shared" ca="1" si="271"/>
        <v>Gasto total de turistas procedentes del extranjero con destino en la C.A. de Euskadi, por duración de la estancia según país de residencia. 2017. (% Horizontal)</v>
      </c>
      <c r="I727" t="s">
        <v>173</v>
      </c>
      <c r="J727" t="s">
        <v>33</v>
      </c>
      <c r="K727" t="s">
        <v>38</v>
      </c>
      <c r="L727" t="str">
        <f t="shared" si="273"/>
        <v>GastoTur-Duración-Resi</v>
      </c>
      <c r="N727">
        <f t="shared" ref="N727:N729" si="276">N726</f>
        <v>12</v>
      </c>
      <c r="O727">
        <f t="shared" si="266"/>
        <v>13</v>
      </c>
      <c r="P727" t="str">
        <f t="shared" ca="1" si="274"/>
        <v>T157H.- Gasto total de turistas procedentes del extranjero con destino en la C.A. de Euskadi, por duración de la estancia según país de residencia. 2017. (% Horizontal)</v>
      </c>
    </row>
    <row r="728" spans="2:16" ht="34.200000000000003" x14ac:dyDescent="0.25">
      <c r="B728" s="51" t="str">
        <f t="shared" ca="1" si="270"/>
        <v>T157V</v>
      </c>
      <c r="C728" s="703" t="str">
        <f t="shared" ca="1" si="271"/>
        <v>Gasto total de turistas procedentes del extranjero con destino en la C.A. de Euskadi, por duración de la estancia según país de residencia. 2017. (% Vertical)</v>
      </c>
      <c r="I728" t="s">
        <v>173</v>
      </c>
      <c r="J728" t="s">
        <v>33</v>
      </c>
      <c r="K728" t="s">
        <v>38</v>
      </c>
      <c r="L728" t="str">
        <f t="shared" si="273"/>
        <v>GastoTur-Duración-Resi</v>
      </c>
      <c r="N728">
        <f t="shared" si="276"/>
        <v>12</v>
      </c>
      <c r="O728">
        <f t="shared" si="266"/>
        <v>25</v>
      </c>
      <c r="P728" t="str">
        <f t="shared" ca="1" si="274"/>
        <v>T157V.- Gasto total de turistas procedentes del extranjero con destino en la C.A. de Euskadi, por duración de la estancia según país de residencia. 2017. (% Vertical)</v>
      </c>
    </row>
    <row r="729" spans="2:16" ht="34.200000000000003" x14ac:dyDescent="0.25">
      <c r="B729" s="51" t="str">
        <f t="shared" ca="1" si="270"/>
        <v>V157GT</v>
      </c>
      <c r="C729" s="703" t="str">
        <f t="shared" ca="1" si="271"/>
        <v>Variación interanual del gasto total de turistas procedentes del extranjero con destino en la C.A. de Euskadi, por duración de la estancia según país de residencia. 2017. (% Variación)</v>
      </c>
      <c r="I729" t="s">
        <v>173</v>
      </c>
      <c r="J729" t="s">
        <v>33</v>
      </c>
      <c r="K729" t="s">
        <v>38</v>
      </c>
      <c r="L729" t="str">
        <f t="shared" si="273"/>
        <v>GastoTur-Duración-Resi</v>
      </c>
      <c r="N729">
        <f t="shared" si="276"/>
        <v>12</v>
      </c>
      <c r="O729">
        <f t="shared" si="266"/>
        <v>37</v>
      </c>
      <c r="P729" t="str">
        <f t="shared" ca="1" si="274"/>
        <v>V157GT.- Variación interanual del gasto total de turistas procedentes del extranjero con destino en la C.A. de Euskadi, por duración de la estancia según país de residencia. 2017. (% Variación)</v>
      </c>
    </row>
    <row r="730" spans="2:16" ht="34.200000000000003" x14ac:dyDescent="0.25">
      <c r="B730" s="51" t="str">
        <f t="shared" ca="1" si="270"/>
        <v>T157GMD</v>
      </c>
      <c r="C730" s="703" t="str">
        <f t="shared" ca="1" si="271"/>
        <v>Gasto medio diario de turistas procedentes del extranjero con destino en la C.A. de Euskadi, por duración de la estancia según país de residencia. 2017. (V. Absolutos)</v>
      </c>
      <c r="I730" t="s">
        <v>173</v>
      </c>
      <c r="J730" t="s">
        <v>33</v>
      </c>
      <c r="K730" t="s">
        <v>38</v>
      </c>
      <c r="L730" t="str">
        <f t="shared" si="273"/>
        <v>GastoTur-Duración-Resi</v>
      </c>
      <c r="N730">
        <f>N729+1</f>
        <v>13</v>
      </c>
      <c r="O730">
        <f t="shared" si="266"/>
        <v>50</v>
      </c>
      <c r="P730" t="str">
        <f t="shared" ca="1" si="274"/>
        <v>T157GMD.- Gasto medio diario de turistas procedentes del extranjero con destino en la C.A. de Euskadi, por duración de la estancia según país de residencia. 2017. (V. Absolutos)</v>
      </c>
    </row>
    <row r="731" spans="2:16" ht="34.200000000000003" x14ac:dyDescent="0.25">
      <c r="B731" s="51" t="str">
        <f t="shared" ca="1" si="270"/>
        <v>V157GMD</v>
      </c>
      <c r="C731" s="703" t="str">
        <f t="shared" ca="1" si="271"/>
        <v>Variación interanual del gasto medio diario de turistas procedentes del extranjero con destino en la C.A. de Euskadi, por duración de la estancia según país de residencia. 2017. (% Variación)</v>
      </c>
      <c r="I731" t="s">
        <v>173</v>
      </c>
      <c r="J731" t="s">
        <v>33</v>
      </c>
      <c r="K731" t="s">
        <v>38</v>
      </c>
      <c r="L731" t="str">
        <f t="shared" si="273"/>
        <v>GastoTur-Duración-Resi</v>
      </c>
      <c r="N731">
        <f>N730-1</f>
        <v>12</v>
      </c>
      <c r="O731">
        <f t="shared" si="266"/>
        <v>62</v>
      </c>
      <c r="P731" t="str">
        <f t="shared" ca="1" si="274"/>
        <v>V157GMD.- Variación interanual del gasto medio diario de turistas procedentes del extranjero con destino en la C.A. de Euskadi, por duración de la estancia según país de residencia. 2017. (% Variación)</v>
      </c>
    </row>
    <row r="732" spans="2:16" ht="34.200000000000003" x14ac:dyDescent="0.25">
      <c r="B732" s="51" t="str">
        <f t="shared" ca="1" si="270"/>
        <v>T157GMP</v>
      </c>
      <c r="C732" s="703" t="str">
        <f t="shared" ca="1" si="271"/>
        <v>Gasto medio por persona de turistas procedentes del extranjero con destino en la C.A. de Euskadi, por duración de la estancia según país de residencia. 2017. (V. Absolutos)</v>
      </c>
      <c r="I732" t="s">
        <v>173</v>
      </c>
      <c r="J732" t="s">
        <v>33</v>
      </c>
      <c r="K732" t="s">
        <v>38</v>
      </c>
      <c r="L732" t="str">
        <f t="shared" si="273"/>
        <v>GastoTur-Duración-Resi</v>
      </c>
      <c r="N732">
        <f>N731+1</f>
        <v>13</v>
      </c>
      <c r="O732">
        <f t="shared" si="266"/>
        <v>75</v>
      </c>
      <c r="P732" t="str">
        <f t="shared" ca="1" si="274"/>
        <v>T157GMP.- Gasto medio por persona de turistas procedentes del extranjero con destino en la C.A. de Euskadi, por duración de la estancia según país de residencia. 2017. (V. Absolutos)</v>
      </c>
    </row>
    <row r="733" spans="2:16" ht="34.200000000000003" x14ac:dyDescent="0.25">
      <c r="B733" s="51" t="str">
        <f t="shared" ca="1" si="270"/>
        <v>V157GMP</v>
      </c>
      <c r="C733" s="703" t="str">
        <f t="shared" ca="1" si="271"/>
        <v>Variación interanual del gasto medio por persona de turistas procedentes del extranjero con destino en la C.A. de Euskadi, por duración de la estancia según país de residencia. 2017. (% Variación)</v>
      </c>
      <c r="I733" t="s">
        <v>173</v>
      </c>
      <c r="J733" t="s">
        <v>33</v>
      </c>
      <c r="K733" t="s">
        <v>38</v>
      </c>
      <c r="L733" t="str">
        <f t="shared" si="273"/>
        <v>GastoTur-Duración-Resi</v>
      </c>
      <c r="N733">
        <f>N732-1</f>
        <v>12</v>
      </c>
      <c r="O733">
        <f t="shared" si="266"/>
        <v>87</v>
      </c>
      <c r="P733" t="str">
        <f t="shared" ca="1" si="274"/>
        <v>V157GMP.- Variación interanual del gasto medio por persona de turistas procedentes del extranjero con destino en la C.A. de Euskadi, por duración de la estancia según país de residencia. 2017. (% Variación)</v>
      </c>
    </row>
    <row r="734" spans="2:16" ht="34.200000000000003" x14ac:dyDescent="0.25">
      <c r="B734" s="51" t="str">
        <f t="shared" ca="1" si="270"/>
        <v>T158GT</v>
      </c>
      <c r="C734" s="703" t="str">
        <f t="shared" ca="1" si="271"/>
        <v>Gasto total de turistas procedentes del extranjero con destino en la C.A. de Euskadi, por alojamiento utilizado según país de residencia. 2017. (V. Absolutos)</v>
      </c>
      <c r="I734" t="s">
        <v>173</v>
      </c>
      <c r="J734" t="s">
        <v>39</v>
      </c>
      <c r="K734" t="s">
        <v>38</v>
      </c>
      <c r="L734" t="str">
        <f t="shared" si="273"/>
        <v>GastoTur-Aloja-Resi</v>
      </c>
      <c r="M734">
        <v>1</v>
      </c>
      <c r="N734">
        <v>11</v>
      </c>
      <c r="O734">
        <f t="shared" si="266"/>
        <v>1</v>
      </c>
      <c r="P734" t="str">
        <f t="shared" ca="1" si="274"/>
        <v>T158GT.- Gasto total de turistas procedentes del extranjero con destino en la C.A. de Euskadi, por alojamiento utilizado según país de residencia. 2017. (V. Absolutos)</v>
      </c>
    </row>
    <row r="735" spans="2:16" x14ac:dyDescent="0.25">
      <c r="B735" s="51" t="e">
        <f t="shared" ca="1" si="270"/>
        <v>#VALUE!</v>
      </c>
      <c r="C735" s="703" t="e">
        <f t="shared" ca="1" si="271"/>
        <v>#VALUE!</v>
      </c>
      <c r="I735" t="s">
        <v>173</v>
      </c>
      <c r="J735" t="s">
        <v>39</v>
      </c>
      <c r="K735" t="s">
        <v>38</v>
      </c>
      <c r="L735" t="str">
        <f t="shared" si="273"/>
        <v>GastoTur-Aloja-Resi</v>
      </c>
      <c r="N735">
        <f t="shared" ref="N735:N737" si="277">N734</f>
        <v>11</v>
      </c>
      <c r="O735">
        <f t="shared" si="266"/>
        <v>12</v>
      </c>
      <c r="P735" t="str">
        <f t="shared" ca="1" si="274"/>
        <v>Hoteles o similares</v>
      </c>
    </row>
    <row r="736" spans="2:16" x14ac:dyDescent="0.25">
      <c r="B736" s="51" t="e">
        <f t="shared" ca="1" si="270"/>
        <v>#VALUE!</v>
      </c>
      <c r="C736" s="703" t="e">
        <f t="shared" ca="1" si="271"/>
        <v>#VALUE!</v>
      </c>
      <c r="I736" t="s">
        <v>173</v>
      </c>
      <c r="J736" t="s">
        <v>39</v>
      </c>
      <c r="K736" t="s">
        <v>38</v>
      </c>
      <c r="L736" t="str">
        <f t="shared" si="273"/>
        <v>GastoTur-Aloja-Resi</v>
      </c>
      <c r="N736">
        <f t="shared" si="277"/>
        <v>11</v>
      </c>
      <c r="O736">
        <f t="shared" si="266"/>
        <v>23</v>
      </c>
      <c r="P736">
        <f t="shared" ca="1" si="274"/>
        <v>0</v>
      </c>
    </row>
    <row r="737" spans="2:16" ht="34.200000000000003" x14ac:dyDescent="0.25">
      <c r="B737" s="51" t="str">
        <f t="shared" ca="1" si="270"/>
        <v>T158GMD</v>
      </c>
      <c r="C737" s="703" t="str">
        <f t="shared" ca="1" si="271"/>
        <v>Gasto medio diario de turistas procedentes del extranjero con destino en la C.A. de Euskadi, por alojamiento utilizado según país de residencia. 2017. (V. Absolutos)</v>
      </c>
      <c r="I737" t="s">
        <v>173</v>
      </c>
      <c r="J737" t="s">
        <v>39</v>
      </c>
      <c r="K737" t="s">
        <v>38</v>
      </c>
      <c r="L737" t="str">
        <f t="shared" si="273"/>
        <v>GastoTur-Aloja-Resi</v>
      </c>
      <c r="N737">
        <f t="shared" si="277"/>
        <v>11</v>
      </c>
      <c r="O737">
        <f t="shared" si="266"/>
        <v>34</v>
      </c>
      <c r="P737" t="str">
        <f t="shared" ca="1" si="274"/>
        <v>T158GMD.- Gasto medio diario de turistas procedentes del extranjero con destino en la C.A. de Euskadi, por alojamiento utilizado según país de residencia. 2017. (V. Absolutos)</v>
      </c>
    </row>
    <row r="738" spans="2:16" x14ac:dyDescent="0.25">
      <c r="B738" s="51" t="e">
        <f t="shared" ca="1" si="270"/>
        <v>#VALUE!</v>
      </c>
      <c r="C738" s="703" t="e">
        <f t="shared" ca="1" si="271"/>
        <v>#VALUE!</v>
      </c>
      <c r="I738" t="s">
        <v>173</v>
      </c>
      <c r="J738" t="s">
        <v>39</v>
      </c>
      <c r="K738" t="s">
        <v>38</v>
      </c>
      <c r="L738" t="str">
        <f t="shared" si="273"/>
        <v>GastoTur-Aloja-Resi</v>
      </c>
      <c r="N738">
        <f>N737+1</f>
        <v>12</v>
      </c>
      <c r="O738">
        <f t="shared" si="266"/>
        <v>46</v>
      </c>
      <c r="P738" t="str">
        <f t="shared" ca="1" si="274"/>
        <v>Hoteles o similares</v>
      </c>
    </row>
    <row r="739" spans="2:16" x14ac:dyDescent="0.25">
      <c r="B739" s="51" t="e">
        <f t="shared" ca="1" si="270"/>
        <v>#VALUE!</v>
      </c>
      <c r="C739" s="703" t="e">
        <f t="shared" ca="1" si="271"/>
        <v>#VALUE!</v>
      </c>
      <c r="I739" t="s">
        <v>173</v>
      </c>
      <c r="J739" t="s">
        <v>39</v>
      </c>
      <c r="K739" t="s">
        <v>38</v>
      </c>
      <c r="L739" t="str">
        <f t="shared" si="273"/>
        <v>GastoTur-Aloja-Resi</v>
      </c>
      <c r="N739">
        <f>N738-1</f>
        <v>11</v>
      </c>
      <c r="O739">
        <f t="shared" si="266"/>
        <v>57</v>
      </c>
      <c r="P739">
        <f t="shared" ca="1" si="274"/>
        <v>0</v>
      </c>
    </row>
    <row r="740" spans="2:16" x14ac:dyDescent="0.25">
      <c r="B740" s="51" t="e">
        <f t="shared" ca="1" si="270"/>
        <v>#VALUE!</v>
      </c>
      <c r="C740" s="703" t="e">
        <f t="shared" ca="1" si="271"/>
        <v>#VALUE!</v>
      </c>
      <c r="I740" t="s">
        <v>173</v>
      </c>
      <c r="J740" t="s">
        <v>39</v>
      </c>
      <c r="K740" t="s">
        <v>38</v>
      </c>
      <c r="L740" t="str">
        <f t="shared" si="273"/>
        <v>GastoTur-Aloja-Resi</v>
      </c>
      <c r="N740">
        <f>N739+1</f>
        <v>12</v>
      </c>
      <c r="O740">
        <f t="shared" si="266"/>
        <v>69</v>
      </c>
      <c r="P740">
        <f t="shared" ca="1" si="274"/>
        <v>0</v>
      </c>
    </row>
    <row r="741" spans="2:16" x14ac:dyDescent="0.25">
      <c r="B741" s="51" t="e">
        <f t="shared" ca="1" si="270"/>
        <v>#VALUE!</v>
      </c>
      <c r="C741" s="703" t="e">
        <f t="shared" ca="1" si="271"/>
        <v>#VALUE!</v>
      </c>
      <c r="I741" t="s">
        <v>173</v>
      </c>
      <c r="J741" t="s">
        <v>39</v>
      </c>
      <c r="K741" t="s">
        <v>38</v>
      </c>
      <c r="L741" t="str">
        <f t="shared" si="273"/>
        <v>GastoTur-Aloja-Resi</v>
      </c>
      <c r="N741">
        <f>N740-1</f>
        <v>11</v>
      </c>
      <c r="O741">
        <f t="shared" si="266"/>
        <v>80</v>
      </c>
      <c r="P741">
        <f t="shared" ca="1" si="274"/>
        <v>0</v>
      </c>
    </row>
    <row r="742" spans="2:16" ht="34.200000000000003" x14ac:dyDescent="0.25">
      <c r="B742" s="51" t="str">
        <f t="shared" ca="1" si="270"/>
        <v>T159GT</v>
      </c>
      <c r="C742" s="703" t="str">
        <f t="shared" ca="1" si="271"/>
        <v>Gasto total de turistas procedentes del extranjero con destino en la C.A. de Euskadi, por la forma de organización del viaje según país de residencia. 2017. (V. Absolutos)</v>
      </c>
      <c r="I742" t="s">
        <v>173</v>
      </c>
      <c r="J742" t="s">
        <v>40</v>
      </c>
      <c r="K742" t="s">
        <v>38</v>
      </c>
      <c r="L742" t="str">
        <f t="shared" si="273"/>
        <v>GastoTur-Paquete-Resi</v>
      </c>
      <c r="M742">
        <v>1</v>
      </c>
      <c r="N742">
        <v>7</v>
      </c>
      <c r="O742">
        <f t="shared" si="266"/>
        <v>1</v>
      </c>
      <c r="P742" t="str">
        <f t="shared" ca="1" si="274"/>
        <v>T159GT.- Gasto total de turistas procedentes del extranjero con destino en la C.A. de Euskadi, por la forma de organización del viaje según país de residencia. 2017. (V. Absolutos)</v>
      </c>
    </row>
    <row r="743" spans="2:16" ht="34.200000000000003" x14ac:dyDescent="0.25">
      <c r="B743" s="51" t="str">
        <f t="shared" ca="1" si="270"/>
        <v>T159H</v>
      </c>
      <c r="C743" s="703" t="str">
        <f t="shared" ca="1" si="271"/>
        <v>Gasto total de turistas procedentes del extranjero con destino en la C.A. de Euskadi, por la forma de organización del viaje según país de residencia. 2017. (% Horizontal)</v>
      </c>
      <c r="I743" t="s">
        <v>173</v>
      </c>
      <c r="J743" t="s">
        <v>40</v>
      </c>
      <c r="K743" t="s">
        <v>38</v>
      </c>
      <c r="L743" t="str">
        <f t="shared" si="273"/>
        <v>GastoTur-Paquete-Resi</v>
      </c>
      <c r="N743">
        <f t="shared" ref="N743:N745" si="278">N742</f>
        <v>7</v>
      </c>
      <c r="O743">
        <f t="shared" si="266"/>
        <v>8</v>
      </c>
      <c r="P743" t="str">
        <f t="shared" ca="1" si="274"/>
        <v>T159H.- Gasto total de turistas procedentes del extranjero con destino en la C.A. de Euskadi, por la forma de organización del viaje según país de residencia. 2017. (% Horizontal)</v>
      </c>
    </row>
    <row r="744" spans="2:16" ht="34.200000000000003" x14ac:dyDescent="0.25">
      <c r="B744" s="51" t="str">
        <f t="shared" ca="1" si="270"/>
        <v>T159V</v>
      </c>
      <c r="C744" s="703" t="str">
        <f t="shared" ca="1" si="271"/>
        <v>Gasto total de turistas procedentes del extranjero con destino en la C.A. de Euskadi, por la forma de organización del viaje según país de residencia. 2017. (% Vertical)</v>
      </c>
      <c r="I744" t="s">
        <v>173</v>
      </c>
      <c r="J744" t="s">
        <v>40</v>
      </c>
      <c r="K744" t="s">
        <v>38</v>
      </c>
      <c r="L744" t="str">
        <f t="shared" si="273"/>
        <v>GastoTur-Paquete-Resi</v>
      </c>
      <c r="N744">
        <f t="shared" si="278"/>
        <v>7</v>
      </c>
      <c r="O744">
        <f t="shared" si="266"/>
        <v>15</v>
      </c>
      <c r="P744" t="str">
        <f t="shared" ca="1" si="274"/>
        <v>T159V.- Gasto total de turistas procedentes del extranjero con destino en la C.A. de Euskadi, por la forma de organización del viaje según país de residencia. 2017. (% Vertical)</v>
      </c>
    </row>
    <row r="745" spans="2:16" ht="34.200000000000003" x14ac:dyDescent="0.25">
      <c r="B745" s="51" t="str">
        <f t="shared" ca="1" si="270"/>
        <v>V159GT</v>
      </c>
      <c r="C745" s="703" t="str">
        <f t="shared" ca="1" si="271"/>
        <v>Variación interanual del gasto total de turistas procedentes del extranjero con destino en la C.A. de Euskadi, por la forma de organización del viaje según país de residencia. 2017. (% Variación)</v>
      </c>
      <c r="I745" t="s">
        <v>173</v>
      </c>
      <c r="J745" t="s">
        <v>40</v>
      </c>
      <c r="K745" t="s">
        <v>38</v>
      </c>
      <c r="L745" t="str">
        <f t="shared" si="273"/>
        <v>GastoTur-Paquete-Resi</v>
      </c>
      <c r="N745">
        <f t="shared" si="278"/>
        <v>7</v>
      </c>
      <c r="O745">
        <f t="shared" si="266"/>
        <v>22</v>
      </c>
      <c r="P745" t="str">
        <f t="shared" ca="1" si="274"/>
        <v>V159GT.- Variación interanual del gasto total de turistas procedentes del extranjero con destino en la C.A. de Euskadi, por la forma de organización del viaje según país de residencia. 2017. (% Variación)</v>
      </c>
    </row>
    <row r="746" spans="2:16" ht="34.200000000000003" x14ac:dyDescent="0.25">
      <c r="B746" s="51" t="str">
        <f t="shared" ca="1" si="270"/>
        <v>T159GMD</v>
      </c>
      <c r="C746" s="703" t="str">
        <f t="shared" ca="1" si="271"/>
        <v>Gasto medio diario de turistas procedentes del extranjero con destino en la C.A. de Euskadi, por la forma de organización del viaje según país de residencia. 2017. (V. Absolutos)</v>
      </c>
      <c r="I746" t="s">
        <v>173</v>
      </c>
      <c r="J746" t="s">
        <v>40</v>
      </c>
      <c r="K746" t="s">
        <v>38</v>
      </c>
      <c r="L746" t="str">
        <f t="shared" si="273"/>
        <v>GastoTur-Paquete-Resi</v>
      </c>
      <c r="N746">
        <f>N745+1</f>
        <v>8</v>
      </c>
      <c r="O746">
        <f t="shared" si="266"/>
        <v>30</v>
      </c>
      <c r="P746" t="str">
        <f t="shared" ca="1" si="274"/>
        <v>T159GMD.- Gasto medio diario de turistas procedentes del extranjero con destino en la C.A. de Euskadi, por la forma de organización del viaje según país de residencia. 2017. (V. Absolutos)</v>
      </c>
    </row>
    <row r="747" spans="2:16" ht="34.200000000000003" x14ac:dyDescent="0.25">
      <c r="B747" s="51" t="str">
        <f t="shared" ca="1" si="270"/>
        <v>V159GMD</v>
      </c>
      <c r="C747" s="703" t="str">
        <f t="shared" ca="1" si="271"/>
        <v>Variación interanual del gasto medio diario de turistas procedentes del extranjero con destino en la C.A. de Euskadi, por la forma de organización del viaje según país de residencia. 2017. (% Variación)</v>
      </c>
      <c r="I747" t="s">
        <v>173</v>
      </c>
      <c r="J747" t="s">
        <v>40</v>
      </c>
      <c r="K747" t="s">
        <v>38</v>
      </c>
      <c r="L747" t="str">
        <f t="shared" si="273"/>
        <v>GastoTur-Paquete-Resi</v>
      </c>
      <c r="N747">
        <f>N746-1</f>
        <v>7</v>
      </c>
      <c r="O747">
        <f t="shared" si="266"/>
        <v>37</v>
      </c>
      <c r="P747" t="str">
        <f t="shared" ca="1" si="274"/>
        <v>V159GMD.- Variación interanual del gasto medio diario de turistas procedentes del extranjero con destino en la C.A. de Euskadi, por la forma de organización del viaje según país de residencia. 2017. (% Variación)</v>
      </c>
    </row>
    <row r="748" spans="2:16" ht="34.200000000000003" x14ac:dyDescent="0.25">
      <c r="B748" s="51" t="str">
        <f t="shared" ca="1" si="270"/>
        <v>T159GMP</v>
      </c>
      <c r="C748" s="703" t="str">
        <f t="shared" ca="1" si="271"/>
        <v>Gasto medio por persona de turistas procedentes del extranjero con destino en la C.A. de Euskadi, por la forma de organización del viaje según país de residencia. 2017. (V. Absolutos)</v>
      </c>
      <c r="I748" t="s">
        <v>173</v>
      </c>
      <c r="J748" t="s">
        <v>40</v>
      </c>
      <c r="K748" t="s">
        <v>38</v>
      </c>
      <c r="L748" t="str">
        <f t="shared" si="273"/>
        <v>GastoTur-Paquete-Resi</v>
      </c>
      <c r="N748">
        <f>N747+1</f>
        <v>8</v>
      </c>
      <c r="O748">
        <f t="shared" si="266"/>
        <v>45</v>
      </c>
      <c r="P748" t="str">
        <f t="shared" ca="1" si="274"/>
        <v>T159GMP.- Gasto medio por persona de turistas procedentes del extranjero con destino en la C.A. de Euskadi, por la forma de organización del viaje según país de residencia. 2017. (V. Absolutos)</v>
      </c>
    </row>
    <row r="749" spans="2:16" ht="34.200000000000003" x14ac:dyDescent="0.25">
      <c r="B749" s="51" t="str">
        <f t="shared" ca="1" si="270"/>
        <v>V159GMP</v>
      </c>
      <c r="C749" s="703" t="str">
        <f t="shared" ca="1" si="271"/>
        <v>Variación interanual del gasto medio por persona de turistas procedentes del extranjero con destino en la C.A. de Euskadi, por la forma de organización del viaje según país de residencia. 2017. (% Variación)</v>
      </c>
      <c r="I749" t="s">
        <v>173</v>
      </c>
      <c r="J749" t="s">
        <v>40</v>
      </c>
      <c r="K749" t="s">
        <v>38</v>
      </c>
      <c r="L749" t="str">
        <f t="shared" si="273"/>
        <v>GastoTur-Paquete-Resi</v>
      </c>
      <c r="N749">
        <f>N748-1</f>
        <v>7</v>
      </c>
      <c r="O749">
        <f t="shared" si="266"/>
        <v>52</v>
      </c>
      <c r="P749" t="str">
        <f t="shared" ca="1" si="274"/>
        <v>V159GMP.- Variación interanual del gasto medio por persona de turistas procedentes del extranjero con destino en la C.A. de Euskadi, por la forma de organización del viaje según país de residencia. 2017. (% Variación)</v>
      </c>
    </row>
    <row r="750" spans="2:16" x14ac:dyDescent="0.25">
      <c r="B750" s="51" t="e">
        <f t="shared" ca="1" si="270"/>
        <v>#REF!</v>
      </c>
      <c r="C750" s="703" t="e">
        <f t="shared" ca="1" si="271"/>
        <v>#REF!</v>
      </c>
      <c r="I750" t="s">
        <v>173</v>
      </c>
      <c r="J750" t="s">
        <v>162</v>
      </c>
      <c r="K750" t="s">
        <v>38</v>
      </c>
      <c r="L750" t="str">
        <f t="shared" si="273"/>
        <v>GastoTur-Prov-Resi</v>
      </c>
      <c r="M750">
        <v>1</v>
      </c>
      <c r="N750">
        <v>9</v>
      </c>
      <c r="O750">
        <f t="shared" ref="O750:O813" si="279">IF(M750=1,1,O749+N750)</f>
        <v>1</v>
      </c>
      <c r="P750" t="e">
        <f t="shared" ca="1" si="274"/>
        <v>#REF!</v>
      </c>
    </row>
    <row r="751" spans="2:16" x14ac:dyDescent="0.25">
      <c r="B751" s="51" t="e">
        <f t="shared" ca="1" si="270"/>
        <v>#REF!</v>
      </c>
      <c r="C751" s="703" t="e">
        <f t="shared" ca="1" si="271"/>
        <v>#REF!</v>
      </c>
      <c r="I751" t="s">
        <v>173</v>
      </c>
      <c r="J751" t="s">
        <v>162</v>
      </c>
      <c r="K751" t="s">
        <v>38</v>
      </c>
      <c r="L751" t="str">
        <f t="shared" si="273"/>
        <v>GastoTur-Prov-Resi</v>
      </c>
      <c r="N751">
        <f t="shared" ref="N751:N753" si="280">N750</f>
        <v>9</v>
      </c>
      <c r="O751">
        <f t="shared" si="279"/>
        <v>10</v>
      </c>
      <c r="P751" t="e">
        <f t="shared" ca="1" si="274"/>
        <v>#REF!</v>
      </c>
    </row>
    <row r="752" spans="2:16" x14ac:dyDescent="0.25">
      <c r="B752" s="51" t="e">
        <f t="shared" ca="1" si="270"/>
        <v>#REF!</v>
      </c>
      <c r="C752" s="703" t="e">
        <f t="shared" ca="1" si="271"/>
        <v>#REF!</v>
      </c>
      <c r="I752" t="s">
        <v>173</v>
      </c>
      <c r="J752" t="s">
        <v>162</v>
      </c>
      <c r="K752" t="s">
        <v>38</v>
      </c>
      <c r="L752" t="str">
        <f t="shared" si="273"/>
        <v>GastoTur-Prov-Resi</v>
      </c>
      <c r="N752">
        <f t="shared" si="280"/>
        <v>9</v>
      </c>
      <c r="O752">
        <f t="shared" si="279"/>
        <v>19</v>
      </c>
      <c r="P752" t="e">
        <f t="shared" ca="1" si="274"/>
        <v>#REF!</v>
      </c>
    </row>
    <row r="753" spans="2:16" x14ac:dyDescent="0.25">
      <c r="B753" s="51" t="e">
        <f t="shared" ca="1" si="270"/>
        <v>#REF!</v>
      </c>
      <c r="C753" s="703" t="e">
        <f t="shared" ca="1" si="271"/>
        <v>#REF!</v>
      </c>
      <c r="I753" t="s">
        <v>173</v>
      </c>
      <c r="J753" t="s">
        <v>162</v>
      </c>
      <c r="K753" t="s">
        <v>38</v>
      </c>
      <c r="L753" t="str">
        <f t="shared" si="273"/>
        <v>GastoTur-Prov-Resi</v>
      </c>
      <c r="N753">
        <f t="shared" si="280"/>
        <v>9</v>
      </c>
      <c r="O753">
        <f t="shared" si="279"/>
        <v>28</v>
      </c>
      <c r="P753" t="e">
        <f t="shared" ca="1" si="274"/>
        <v>#REF!</v>
      </c>
    </row>
    <row r="754" spans="2:16" x14ac:dyDescent="0.25">
      <c r="B754" s="51" t="e">
        <f t="shared" ca="1" si="270"/>
        <v>#REF!</v>
      </c>
      <c r="C754" s="703" t="e">
        <f t="shared" ca="1" si="271"/>
        <v>#REF!</v>
      </c>
      <c r="I754" t="s">
        <v>173</v>
      </c>
      <c r="J754" t="s">
        <v>162</v>
      </c>
      <c r="K754" t="s">
        <v>38</v>
      </c>
      <c r="L754" t="str">
        <f t="shared" si="273"/>
        <v>GastoTur-Prov-Resi</v>
      </c>
      <c r="N754">
        <f>N753+1</f>
        <v>10</v>
      </c>
      <c r="O754">
        <f t="shared" si="279"/>
        <v>38</v>
      </c>
      <c r="P754" t="e">
        <f t="shared" ca="1" si="274"/>
        <v>#REF!</v>
      </c>
    </row>
    <row r="755" spans="2:16" x14ac:dyDescent="0.25">
      <c r="B755" s="51" t="e">
        <f t="shared" ca="1" si="270"/>
        <v>#REF!</v>
      </c>
      <c r="C755" s="703" t="e">
        <f t="shared" ca="1" si="271"/>
        <v>#REF!</v>
      </c>
      <c r="I755" t="s">
        <v>173</v>
      </c>
      <c r="J755" t="s">
        <v>162</v>
      </c>
      <c r="K755" t="s">
        <v>38</v>
      </c>
      <c r="L755" t="str">
        <f t="shared" si="273"/>
        <v>GastoTur-Prov-Resi</v>
      </c>
      <c r="N755">
        <f>N754-1</f>
        <v>9</v>
      </c>
      <c r="O755">
        <f t="shared" si="279"/>
        <v>47</v>
      </c>
      <c r="P755" t="e">
        <f t="shared" ca="1" si="274"/>
        <v>#REF!</v>
      </c>
    </row>
    <row r="756" spans="2:16" x14ac:dyDescent="0.25">
      <c r="B756" s="51" t="e">
        <f t="shared" ca="1" si="270"/>
        <v>#REF!</v>
      </c>
      <c r="C756" s="703" t="e">
        <f t="shared" ca="1" si="271"/>
        <v>#REF!</v>
      </c>
      <c r="I756" t="s">
        <v>173</v>
      </c>
      <c r="J756" t="s">
        <v>162</v>
      </c>
      <c r="K756" t="s">
        <v>38</v>
      </c>
      <c r="L756" t="str">
        <f t="shared" si="273"/>
        <v>GastoTur-Prov-Resi</v>
      </c>
      <c r="N756">
        <f>N755+1</f>
        <v>10</v>
      </c>
      <c r="O756">
        <f t="shared" si="279"/>
        <v>57</v>
      </c>
      <c r="P756" t="e">
        <f t="shared" ca="1" si="274"/>
        <v>#REF!</v>
      </c>
    </row>
    <row r="757" spans="2:16" x14ac:dyDescent="0.25">
      <c r="B757" s="51" t="e">
        <f t="shared" ca="1" si="270"/>
        <v>#REF!</v>
      </c>
      <c r="C757" s="703" t="e">
        <f t="shared" ca="1" si="271"/>
        <v>#REF!</v>
      </c>
      <c r="I757" t="s">
        <v>173</v>
      </c>
      <c r="J757" t="s">
        <v>162</v>
      </c>
      <c r="K757" t="s">
        <v>38</v>
      </c>
      <c r="L757" t="str">
        <f t="shared" si="273"/>
        <v>GastoTur-Prov-Resi</v>
      </c>
      <c r="N757">
        <f>N756-1</f>
        <v>9</v>
      </c>
      <c r="O757">
        <f t="shared" si="279"/>
        <v>66</v>
      </c>
      <c r="P757" t="e">
        <f t="shared" ca="1" si="274"/>
        <v>#REF!</v>
      </c>
    </row>
    <row r="758" spans="2:16" x14ac:dyDescent="0.25">
      <c r="B758" s="51" t="e">
        <f t="shared" ca="1" si="270"/>
        <v>#REF!</v>
      </c>
      <c r="C758" s="703" t="e">
        <f t="shared" ca="1" si="271"/>
        <v>#REF!</v>
      </c>
      <c r="I758" t="s">
        <v>173</v>
      </c>
      <c r="J758" t="s">
        <v>163</v>
      </c>
      <c r="K758" t="s">
        <v>38</v>
      </c>
      <c r="L758" t="str">
        <f t="shared" si="273"/>
        <v>GastoTur-Destino-Resi</v>
      </c>
      <c r="M758">
        <v>1</v>
      </c>
      <c r="N758">
        <v>13</v>
      </c>
      <c r="O758">
        <f t="shared" si="279"/>
        <v>1</v>
      </c>
      <c r="P758" t="e">
        <f t="shared" ca="1" si="274"/>
        <v>#REF!</v>
      </c>
    </row>
    <row r="759" spans="2:16" x14ac:dyDescent="0.25">
      <c r="B759" s="51" t="e">
        <f t="shared" ca="1" si="270"/>
        <v>#REF!</v>
      </c>
      <c r="C759" s="703" t="e">
        <f t="shared" ca="1" si="271"/>
        <v>#REF!</v>
      </c>
      <c r="I759" t="s">
        <v>173</v>
      </c>
      <c r="J759" t="s">
        <v>163</v>
      </c>
      <c r="K759" t="s">
        <v>38</v>
      </c>
      <c r="L759" t="str">
        <f t="shared" si="273"/>
        <v>GastoTur-Destino-Resi</v>
      </c>
      <c r="N759">
        <f t="shared" ref="N759:N761" si="281">N758</f>
        <v>13</v>
      </c>
      <c r="O759">
        <f t="shared" si="279"/>
        <v>14</v>
      </c>
      <c r="P759" t="e">
        <f t="shared" ca="1" si="274"/>
        <v>#REF!</v>
      </c>
    </row>
    <row r="760" spans="2:16" x14ac:dyDescent="0.25">
      <c r="B760" s="51" t="e">
        <f t="shared" ca="1" si="270"/>
        <v>#REF!</v>
      </c>
      <c r="C760" s="703" t="e">
        <f t="shared" ca="1" si="271"/>
        <v>#REF!</v>
      </c>
      <c r="I760" t="s">
        <v>173</v>
      </c>
      <c r="J760" t="s">
        <v>163</v>
      </c>
      <c r="K760" t="s">
        <v>38</v>
      </c>
      <c r="L760" t="str">
        <f t="shared" si="273"/>
        <v>GastoTur-Destino-Resi</v>
      </c>
      <c r="N760">
        <f t="shared" si="281"/>
        <v>13</v>
      </c>
      <c r="O760">
        <f t="shared" si="279"/>
        <v>27</v>
      </c>
      <c r="P760" t="e">
        <f t="shared" ca="1" si="274"/>
        <v>#REF!</v>
      </c>
    </row>
    <row r="761" spans="2:16" x14ac:dyDescent="0.25">
      <c r="B761" s="51" t="e">
        <f t="shared" ca="1" si="270"/>
        <v>#REF!</v>
      </c>
      <c r="C761" s="703" t="e">
        <f t="shared" ca="1" si="271"/>
        <v>#REF!</v>
      </c>
      <c r="I761" t="s">
        <v>173</v>
      </c>
      <c r="J761" t="s">
        <v>163</v>
      </c>
      <c r="K761" t="s">
        <v>38</v>
      </c>
      <c r="L761" t="str">
        <f t="shared" si="273"/>
        <v>GastoTur-Destino-Resi</v>
      </c>
      <c r="N761">
        <f t="shared" si="281"/>
        <v>13</v>
      </c>
      <c r="O761">
        <f t="shared" si="279"/>
        <v>40</v>
      </c>
      <c r="P761" t="e">
        <f t="shared" ca="1" si="274"/>
        <v>#REF!</v>
      </c>
    </row>
    <row r="762" spans="2:16" x14ac:dyDescent="0.25">
      <c r="B762" s="51" t="e">
        <f t="shared" ca="1" si="270"/>
        <v>#REF!</v>
      </c>
      <c r="C762" s="703" t="e">
        <f t="shared" ca="1" si="271"/>
        <v>#REF!</v>
      </c>
      <c r="I762" t="s">
        <v>173</v>
      </c>
      <c r="J762" t="s">
        <v>163</v>
      </c>
      <c r="K762" t="s">
        <v>38</v>
      </c>
      <c r="L762" t="str">
        <f t="shared" si="273"/>
        <v>GastoTur-Destino-Resi</v>
      </c>
      <c r="N762">
        <f>N761+1</f>
        <v>14</v>
      </c>
      <c r="O762">
        <f t="shared" si="279"/>
        <v>54</v>
      </c>
      <c r="P762" t="e">
        <f t="shared" ca="1" si="274"/>
        <v>#REF!</v>
      </c>
    </row>
    <row r="763" spans="2:16" x14ac:dyDescent="0.25">
      <c r="B763" s="51" t="e">
        <f t="shared" ca="1" si="270"/>
        <v>#REF!</v>
      </c>
      <c r="C763" s="703" t="e">
        <f t="shared" ca="1" si="271"/>
        <v>#REF!</v>
      </c>
      <c r="I763" t="s">
        <v>173</v>
      </c>
      <c r="J763" t="s">
        <v>163</v>
      </c>
      <c r="K763" t="s">
        <v>38</v>
      </c>
      <c r="L763" t="str">
        <f t="shared" si="273"/>
        <v>GastoTur-Destino-Resi</v>
      </c>
      <c r="N763">
        <f>N762-1</f>
        <v>13</v>
      </c>
      <c r="O763">
        <f t="shared" si="279"/>
        <v>67</v>
      </c>
      <c r="P763" t="e">
        <f t="shared" ca="1" si="274"/>
        <v>#REF!</v>
      </c>
    </row>
    <row r="764" spans="2:16" x14ac:dyDescent="0.25">
      <c r="B764" s="51" t="e">
        <f t="shared" ca="1" si="270"/>
        <v>#REF!</v>
      </c>
      <c r="C764" s="703" t="e">
        <f t="shared" ca="1" si="271"/>
        <v>#REF!</v>
      </c>
      <c r="I764" t="s">
        <v>173</v>
      </c>
      <c r="J764" t="s">
        <v>163</v>
      </c>
      <c r="K764" t="s">
        <v>38</v>
      </c>
      <c r="L764" t="str">
        <f t="shared" si="273"/>
        <v>GastoTur-Destino-Resi</v>
      </c>
      <c r="N764">
        <f>N763+1</f>
        <v>14</v>
      </c>
      <c r="O764">
        <f t="shared" si="279"/>
        <v>81</v>
      </c>
      <c r="P764" t="e">
        <f t="shared" ca="1" si="274"/>
        <v>#REF!</v>
      </c>
    </row>
    <row r="765" spans="2:16" x14ac:dyDescent="0.25">
      <c r="B765" s="51" t="e">
        <f t="shared" ca="1" si="270"/>
        <v>#REF!</v>
      </c>
      <c r="C765" s="703" t="e">
        <f t="shared" ca="1" si="271"/>
        <v>#REF!</v>
      </c>
      <c r="I765" t="s">
        <v>173</v>
      </c>
      <c r="J765" t="s">
        <v>163</v>
      </c>
      <c r="K765" t="s">
        <v>38</v>
      </c>
      <c r="L765" t="str">
        <f t="shared" si="273"/>
        <v>GastoTur-Destino-Resi</v>
      </c>
      <c r="N765">
        <f>N764-1</f>
        <v>13</v>
      </c>
      <c r="O765">
        <f t="shared" si="279"/>
        <v>94</v>
      </c>
      <c r="P765" t="e">
        <f t="shared" ca="1" si="274"/>
        <v>#REF!</v>
      </c>
    </row>
    <row r="766" spans="2:16" ht="34.200000000000003" x14ac:dyDescent="0.25">
      <c r="B766" s="51" t="str">
        <f t="shared" ca="1" si="270"/>
        <v>T162GT</v>
      </c>
      <c r="C766" s="703" t="str">
        <f t="shared" ca="1" si="271"/>
        <v>Gasto total de turistas procedentes del extranjero con destino en la C.A. de Euskadi, por duración de la estancia según motivo de la visita. 2017. (V. Absolutos)</v>
      </c>
      <c r="I766" t="s">
        <v>173</v>
      </c>
      <c r="J766" t="s">
        <v>33</v>
      </c>
      <c r="K766" t="s">
        <v>23</v>
      </c>
      <c r="L766" t="str">
        <f t="shared" ref="L766:L805" si="282">IF(LEN(K766)=0,CONCATENATE(I766,"-",J766),CONCATENATE(I766,"-",J766,"-",K766))</f>
        <v>GastoTur-Duración-Motivo</v>
      </c>
      <c r="M766">
        <v>1</v>
      </c>
      <c r="N766">
        <v>11</v>
      </c>
      <c r="O766">
        <f t="shared" si="279"/>
        <v>1</v>
      </c>
      <c r="P766" t="str">
        <f t="shared" ref="P766:P805" ca="1" si="283">INDIRECT("'" &amp; L766 &amp; "'!A" &amp;  O766)</f>
        <v>T162GT.- Gasto total de turistas procedentes del extranjero con destino en la C.A. de Euskadi, por duración de la estancia según motivo de la visita. 2017. (V. Absolutos)</v>
      </c>
    </row>
    <row r="767" spans="2:16" ht="34.200000000000003" x14ac:dyDescent="0.25">
      <c r="B767" s="51" t="str">
        <f t="shared" ca="1" si="270"/>
        <v>T162H</v>
      </c>
      <c r="C767" s="703" t="str">
        <f t="shared" ca="1" si="271"/>
        <v>Gasto total de turistas procedentes del extranjero con destino en la C.A. de Euskadi, por duración de la estancia según motivo de la visita. 2017. (% Horizontal)</v>
      </c>
      <c r="I767" t="s">
        <v>173</v>
      </c>
      <c r="J767" t="s">
        <v>33</v>
      </c>
      <c r="K767" t="s">
        <v>23</v>
      </c>
      <c r="L767" t="str">
        <f t="shared" si="282"/>
        <v>GastoTur-Duración-Motivo</v>
      </c>
      <c r="N767">
        <f t="shared" ref="N767:N769" si="284">N766</f>
        <v>11</v>
      </c>
      <c r="O767">
        <f t="shared" si="279"/>
        <v>12</v>
      </c>
      <c r="P767" t="str">
        <f t="shared" ca="1" si="283"/>
        <v>T162H.- Gasto total de turistas procedentes del extranjero con destino en la C.A. de Euskadi, por duración de la estancia según motivo de la visita. 2017. (% Horizontal)</v>
      </c>
    </row>
    <row r="768" spans="2:16" ht="34.200000000000003" x14ac:dyDescent="0.25">
      <c r="B768" s="51" t="str">
        <f t="shared" ca="1" si="270"/>
        <v>T162V</v>
      </c>
      <c r="C768" s="703" t="str">
        <f t="shared" ca="1" si="271"/>
        <v>Gasto total de turistas procedentes del extranjero con destino en la C.A. de Euskadi, por duración de la estancia según motivo de la visita. 2017. (% Vertical)</v>
      </c>
      <c r="I768" t="s">
        <v>173</v>
      </c>
      <c r="J768" t="s">
        <v>33</v>
      </c>
      <c r="K768" t="s">
        <v>23</v>
      </c>
      <c r="L768" t="str">
        <f t="shared" si="282"/>
        <v>GastoTur-Duración-Motivo</v>
      </c>
      <c r="N768">
        <f t="shared" si="284"/>
        <v>11</v>
      </c>
      <c r="O768">
        <f t="shared" si="279"/>
        <v>23</v>
      </c>
      <c r="P768" t="str">
        <f t="shared" ca="1" si="283"/>
        <v>T162V.- Gasto total de turistas procedentes del extranjero con destino en la C.A. de Euskadi, por duración de la estancia según motivo de la visita. 2017. (% Vertical)</v>
      </c>
    </row>
    <row r="769" spans="2:16" ht="34.200000000000003" x14ac:dyDescent="0.25">
      <c r="B769" s="51" t="str">
        <f t="shared" ref="B769:B832" ca="1" si="285">MID(P769,1,FIND(".-",P769)-1)</f>
        <v>V162GT</v>
      </c>
      <c r="C769" s="703" t="str">
        <f t="shared" ref="C769:C832" ca="1" si="286">MID(P769,FIND(".-",P769)+3,(LEN(P769)-FIND(".-",P769)-2))</f>
        <v>Variación interanual del gasto total de turistas procedentes del extranjero con destino en la C.A. de Euskadi, por duración de la estancia según motivo de la visita. 2017. (% Variación)</v>
      </c>
      <c r="I769" t="s">
        <v>173</v>
      </c>
      <c r="J769" t="s">
        <v>33</v>
      </c>
      <c r="K769" t="s">
        <v>23</v>
      </c>
      <c r="L769" t="str">
        <f t="shared" si="282"/>
        <v>GastoTur-Duración-Motivo</v>
      </c>
      <c r="N769">
        <f t="shared" si="284"/>
        <v>11</v>
      </c>
      <c r="O769">
        <f t="shared" si="279"/>
        <v>34</v>
      </c>
      <c r="P769" t="str">
        <f t="shared" ca="1" si="283"/>
        <v>V162GT.- Variación interanual del gasto total de turistas procedentes del extranjero con destino en la C.A. de Euskadi, por duración de la estancia según motivo de la visita. 2017. (% Variación)</v>
      </c>
    </row>
    <row r="770" spans="2:16" ht="34.200000000000003" x14ac:dyDescent="0.25">
      <c r="B770" s="51" t="str">
        <f t="shared" ca="1" si="285"/>
        <v>T162GMD</v>
      </c>
      <c r="C770" s="703" t="str">
        <f t="shared" ca="1" si="286"/>
        <v>Gasto medio diario de turistas procedentes del extranjero con destino en la C.A. de Euskadi, por duración de la estancia según motivo de la visita. 2017. (V. Absolutos)</v>
      </c>
      <c r="I770" t="s">
        <v>173</v>
      </c>
      <c r="J770" t="s">
        <v>33</v>
      </c>
      <c r="K770" t="s">
        <v>23</v>
      </c>
      <c r="L770" t="str">
        <f t="shared" si="282"/>
        <v>GastoTur-Duración-Motivo</v>
      </c>
      <c r="N770">
        <f>N769+1</f>
        <v>12</v>
      </c>
      <c r="O770">
        <f t="shared" si="279"/>
        <v>46</v>
      </c>
      <c r="P770" t="str">
        <f t="shared" ca="1" si="283"/>
        <v>T162GMD.- Gasto medio diario de turistas procedentes del extranjero con destino en la C.A. de Euskadi, por duración de la estancia según motivo de la visita. 2017. (V. Absolutos)</v>
      </c>
    </row>
    <row r="771" spans="2:16" ht="34.200000000000003" x14ac:dyDescent="0.25">
      <c r="B771" s="51" t="str">
        <f t="shared" ca="1" si="285"/>
        <v>V162GMD</v>
      </c>
      <c r="C771" s="703" t="str">
        <f t="shared" ca="1" si="286"/>
        <v>Variación interanual del gasto medio diario de turistas procedentes del extranjero con destino en la C.A. de Euskadi, por duración de la estancia según motivo de la visita. 2017. (% Variación)</v>
      </c>
      <c r="I771" t="s">
        <v>173</v>
      </c>
      <c r="J771" t="s">
        <v>33</v>
      </c>
      <c r="K771" t="s">
        <v>23</v>
      </c>
      <c r="L771" t="str">
        <f t="shared" si="282"/>
        <v>GastoTur-Duración-Motivo</v>
      </c>
      <c r="N771">
        <f>N770-1</f>
        <v>11</v>
      </c>
      <c r="O771">
        <f t="shared" si="279"/>
        <v>57</v>
      </c>
      <c r="P771" t="str">
        <f t="shared" ca="1" si="283"/>
        <v>V162GMD.- Variación interanual del gasto medio diario de turistas procedentes del extranjero con destino en la C.A. de Euskadi, por duración de la estancia según motivo de la visita. 2017. (% Variación)</v>
      </c>
    </row>
    <row r="772" spans="2:16" ht="34.200000000000003" x14ac:dyDescent="0.25">
      <c r="B772" s="51" t="str">
        <f t="shared" ca="1" si="285"/>
        <v>T162GMP</v>
      </c>
      <c r="C772" s="703" t="str">
        <f t="shared" ca="1" si="286"/>
        <v>Gasto medio por persona de turistas procedentes del extranjero con destino en la C.A. de Euskadi, por duración de la estancia según motivo de la visita. 2017. (V. Absolutos)</v>
      </c>
      <c r="I772" t="s">
        <v>173</v>
      </c>
      <c r="J772" t="s">
        <v>33</v>
      </c>
      <c r="K772" t="s">
        <v>23</v>
      </c>
      <c r="L772" t="str">
        <f t="shared" si="282"/>
        <v>GastoTur-Duración-Motivo</v>
      </c>
      <c r="N772">
        <f>N771+1</f>
        <v>12</v>
      </c>
      <c r="O772">
        <f t="shared" si="279"/>
        <v>69</v>
      </c>
      <c r="P772" t="str">
        <f t="shared" ca="1" si="283"/>
        <v>T162GMP.- Gasto medio por persona de turistas procedentes del extranjero con destino en la C.A. de Euskadi, por duración de la estancia según motivo de la visita. 2017. (V. Absolutos)</v>
      </c>
    </row>
    <row r="773" spans="2:16" ht="34.200000000000003" x14ac:dyDescent="0.25">
      <c r="B773" s="51" t="str">
        <f t="shared" ca="1" si="285"/>
        <v>V162GMP</v>
      </c>
      <c r="C773" s="703" t="str">
        <f t="shared" ca="1" si="286"/>
        <v>Variación interanual del gasto medio por persona de turistas procedentes del extranjero con destino en la C.A. de Euskadi, por duración de la estancia según motivo de la visita. 2017. (% Variación)</v>
      </c>
      <c r="I773" t="s">
        <v>173</v>
      </c>
      <c r="J773" t="s">
        <v>33</v>
      </c>
      <c r="K773" t="s">
        <v>23</v>
      </c>
      <c r="L773" t="str">
        <f t="shared" si="282"/>
        <v>GastoTur-Duración-Motivo</v>
      </c>
      <c r="N773">
        <f>N772-1</f>
        <v>11</v>
      </c>
      <c r="O773">
        <f t="shared" si="279"/>
        <v>80</v>
      </c>
      <c r="P773" t="str">
        <f t="shared" ca="1" si="283"/>
        <v>V162GMP.- Variación interanual del gasto medio por persona de turistas procedentes del extranjero con destino en la C.A. de Euskadi, por duración de la estancia según motivo de la visita. 2017. (% Variación)</v>
      </c>
    </row>
    <row r="774" spans="2:16" ht="34.200000000000003" x14ac:dyDescent="0.25">
      <c r="B774" s="51" t="str">
        <f t="shared" ca="1" si="285"/>
        <v>T163GT</v>
      </c>
      <c r="C774" s="703" t="str">
        <f t="shared" ca="1" si="286"/>
        <v>Gasto total de turistas procedentes del extranjero con destino en la C.A. de Euskadi, por alojamiento utilizado según motivo de la visita. 2017. (V. Absolutos)</v>
      </c>
      <c r="I774" t="s">
        <v>173</v>
      </c>
      <c r="J774" t="s">
        <v>39</v>
      </c>
      <c r="K774" t="s">
        <v>23</v>
      </c>
      <c r="L774" t="str">
        <f t="shared" si="282"/>
        <v>GastoTur-Aloja-Motivo</v>
      </c>
      <c r="M774">
        <v>1</v>
      </c>
      <c r="N774">
        <v>11</v>
      </c>
      <c r="O774">
        <f t="shared" si="279"/>
        <v>1</v>
      </c>
      <c r="P774" t="str">
        <f t="shared" ca="1" si="283"/>
        <v>T163GT.- Gasto total de turistas procedentes del extranjero con destino en la C.A. de Euskadi, por alojamiento utilizado según motivo de la visita. 2017. (V. Absolutos)</v>
      </c>
    </row>
    <row r="775" spans="2:16" x14ac:dyDescent="0.25">
      <c r="B775" s="51" t="e">
        <f t="shared" ca="1" si="285"/>
        <v>#VALUE!</v>
      </c>
      <c r="C775" s="703" t="e">
        <f t="shared" ca="1" si="286"/>
        <v>#VALUE!</v>
      </c>
      <c r="I775" t="s">
        <v>173</v>
      </c>
      <c r="J775" t="s">
        <v>39</v>
      </c>
      <c r="K775" t="s">
        <v>23</v>
      </c>
      <c r="L775" t="str">
        <f t="shared" si="282"/>
        <v>GastoTur-Aloja-Motivo</v>
      </c>
      <c r="N775">
        <f t="shared" ref="N775:N777" si="287">N774</f>
        <v>11</v>
      </c>
      <c r="O775">
        <f t="shared" si="279"/>
        <v>12</v>
      </c>
      <c r="P775" t="str">
        <f t="shared" ca="1" si="283"/>
        <v>Hoteles o similares</v>
      </c>
    </row>
    <row r="776" spans="2:16" x14ac:dyDescent="0.25">
      <c r="B776" s="51" t="e">
        <f t="shared" ca="1" si="285"/>
        <v>#VALUE!</v>
      </c>
      <c r="C776" s="703" t="e">
        <f t="shared" ca="1" si="286"/>
        <v>#VALUE!</v>
      </c>
      <c r="I776" t="s">
        <v>173</v>
      </c>
      <c r="J776" t="s">
        <v>39</v>
      </c>
      <c r="K776" t="s">
        <v>23</v>
      </c>
      <c r="L776" t="str">
        <f t="shared" si="282"/>
        <v>GastoTur-Aloja-Motivo</v>
      </c>
      <c r="N776">
        <f t="shared" si="287"/>
        <v>11</v>
      </c>
      <c r="O776">
        <f t="shared" si="279"/>
        <v>23</v>
      </c>
      <c r="P776">
        <f t="shared" ca="1" si="283"/>
        <v>0</v>
      </c>
    </row>
    <row r="777" spans="2:16" ht="34.200000000000003" x14ac:dyDescent="0.25">
      <c r="B777" s="51" t="str">
        <f t="shared" ca="1" si="285"/>
        <v>T163GMD</v>
      </c>
      <c r="C777" s="703" t="str">
        <f t="shared" ca="1" si="286"/>
        <v>Gasto medio diario de turistas procedentes del extranjero con destino en la C.A. de Euskadi, por alojamiento utilizado según motivo de la visita. 2017. (V. Absolutos)</v>
      </c>
      <c r="I777" t="s">
        <v>173</v>
      </c>
      <c r="J777" t="s">
        <v>39</v>
      </c>
      <c r="K777" t="s">
        <v>23</v>
      </c>
      <c r="L777" t="str">
        <f t="shared" si="282"/>
        <v>GastoTur-Aloja-Motivo</v>
      </c>
      <c r="N777">
        <f t="shared" si="287"/>
        <v>11</v>
      </c>
      <c r="O777">
        <f t="shared" si="279"/>
        <v>34</v>
      </c>
      <c r="P777" t="str">
        <f t="shared" ca="1" si="283"/>
        <v>T163GMD.- Gasto medio diario de turistas procedentes del extranjero con destino en la C.A. de Euskadi, por alojamiento utilizado según motivo de la visita. 2017. (V. Absolutos)</v>
      </c>
    </row>
    <row r="778" spans="2:16" x14ac:dyDescent="0.25">
      <c r="B778" s="51" t="e">
        <f t="shared" ca="1" si="285"/>
        <v>#VALUE!</v>
      </c>
      <c r="C778" s="703" t="e">
        <f t="shared" ca="1" si="286"/>
        <v>#VALUE!</v>
      </c>
      <c r="I778" t="s">
        <v>173</v>
      </c>
      <c r="J778" t="s">
        <v>39</v>
      </c>
      <c r="K778" t="s">
        <v>23</v>
      </c>
      <c r="L778" t="str">
        <f t="shared" si="282"/>
        <v>GastoTur-Aloja-Motivo</v>
      </c>
      <c r="N778">
        <f>N777+1</f>
        <v>12</v>
      </c>
      <c r="O778">
        <f t="shared" si="279"/>
        <v>46</v>
      </c>
      <c r="P778" t="str">
        <f t="shared" ca="1" si="283"/>
        <v>Hoteles o similares</v>
      </c>
    </row>
    <row r="779" spans="2:16" x14ac:dyDescent="0.25">
      <c r="B779" s="51" t="e">
        <f t="shared" ca="1" si="285"/>
        <v>#VALUE!</v>
      </c>
      <c r="C779" s="703" t="e">
        <f t="shared" ca="1" si="286"/>
        <v>#VALUE!</v>
      </c>
      <c r="I779" t="s">
        <v>173</v>
      </c>
      <c r="J779" t="s">
        <v>39</v>
      </c>
      <c r="K779" t="s">
        <v>23</v>
      </c>
      <c r="L779" t="str">
        <f t="shared" si="282"/>
        <v>GastoTur-Aloja-Motivo</v>
      </c>
      <c r="N779">
        <f>N778-1</f>
        <v>11</v>
      </c>
      <c r="O779">
        <f t="shared" si="279"/>
        <v>57</v>
      </c>
      <c r="P779">
        <f t="shared" ca="1" si="283"/>
        <v>0</v>
      </c>
    </row>
    <row r="780" spans="2:16" x14ac:dyDescent="0.25">
      <c r="B780" s="51" t="e">
        <f t="shared" ca="1" si="285"/>
        <v>#VALUE!</v>
      </c>
      <c r="C780" s="703" t="e">
        <f t="shared" ca="1" si="286"/>
        <v>#VALUE!</v>
      </c>
      <c r="I780" t="s">
        <v>173</v>
      </c>
      <c r="J780" t="s">
        <v>39</v>
      </c>
      <c r="K780" t="s">
        <v>23</v>
      </c>
      <c r="L780" t="str">
        <f t="shared" si="282"/>
        <v>GastoTur-Aloja-Motivo</v>
      </c>
      <c r="N780">
        <f>N779+1</f>
        <v>12</v>
      </c>
      <c r="O780">
        <f t="shared" si="279"/>
        <v>69</v>
      </c>
      <c r="P780">
        <f t="shared" ca="1" si="283"/>
        <v>0</v>
      </c>
    </row>
    <row r="781" spans="2:16" x14ac:dyDescent="0.25">
      <c r="B781" s="51" t="e">
        <f t="shared" ca="1" si="285"/>
        <v>#VALUE!</v>
      </c>
      <c r="C781" s="703" t="e">
        <f t="shared" ca="1" si="286"/>
        <v>#VALUE!</v>
      </c>
      <c r="I781" t="s">
        <v>173</v>
      </c>
      <c r="J781" t="s">
        <v>39</v>
      </c>
      <c r="K781" t="s">
        <v>23</v>
      </c>
      <c r="L781" t="str">
        <f t="shared" si="282"/>
        <v>GastoTur-Aloja-Motivo</v>
      </c>
      <c r="N781">
        <f>N780-1</f>
        <v>11</v>
      </c>
      <c r="O781">
        <f t="shared" si="279"/>
        <v>80</v>
      </c>
      <c r="P781">
        <f t="shared" ca="1" si="283"/>
        <v>0</v>
      </c>
    </row>
    <row r="782" spans="2:16" ht="34.200000000000003" x14ac:dyDescent="0.25">
      <c r="B782" s="51" t="str">
        <f t="shared" ca="1" si="285"/>
        <v>T164GT</v>
      </c>
      <c r="C782" s="703" t="str">
        <f t="shared" ca="1" si="286"/>
        <v>Gasto total de turistas procedentes del extranjero con destino en la C.A. de Euskadi, por la forma de organización del viaje según motivo de la visita. 2017. (V. Absolutos)</v>
      </c>
      <c r="I782" t="s">
        <v>173</v>
      </c>
      <c r="J782" t="s">
        <v>40</v>
      </c>
      <c r="K782" t="s">
        <v>23</v>
      </c>
      <c r="L782" t="str">
        <f t="shared" si="282"/>
        <v>GastoTur-Paquete-Motivo</v>
      </c>
      <c r="M782">
        <v>1</v>
      </c>
      <c r="N782">
        <v>7</v>
      </c>
      <c r="O782">
        <f t="shared" si="279"/>
        <v>1</v>
      </c>
      <c r="P782" t="str">
        <f t="shared" ca="1" si="283"/>
        <v>T164GT.- Gasto total de turistas procedentes del extranjero con destino en la C.A. de Euskadi, por la forma de organización del viaje según motivo de la visita. 2017. (V. Absolutos)</v>
      </c>
    </row>
    <row r="783" spans="2:16" ht="34.200000000000003" x14ac:dyDescent="0.25">
      <c r="B783" s="51" t="str">
        <f t="shared" ca="1" si="285"/>
        <v>T164H</v>
      </c>
      <c r="C783" s="703" t="str">
        <f t="shared" ca="1" si="286"/>
        <v>Gasto total de turistas procedentes del extranjero con destino en la C.A. de Euskadi, por la forma de organización del viaje según motivo de la visita. 2017. (% Horizontal)</v>
      </c>
      <c r="I783" t="s">
        <v>173</v>
      </c>
      <c r="J783" t="s">
        <v>40</v>
      </c>
      <c r="K783" t="s">
        <v>23</v>
      </c>
      <c r="L783" t="str">
        <f t="shared" si="282"/>
        <v>GastoTur-Paquete-Motivo</v>
      </c>
      <c r="N783">
        <f t="shared" ref="N783:N785" si="288">N782</f>
        <v>7</v>
      </c>
      <c r="O783">
        <f t="shared" si="279"/>
        <v>8</v>
      </c>
      <c r="P783" t="str">
        <f t="shared" ca="1" si="283"/>
        <v>T164H.- Gasto total de turistas procedentes del extranjero con destino en la C.A. de Euskadi, por la forma de organización del viaje según motivo de la visita. 2017. (% Horizontal)</v>
      </c>
    </row>
    <row r="784" spans="2:16" ht="34.200000000000003" x14ac:dyDescent="0.25">
      <c r="B784" s="51" t="str">
        <f t="shared" ca="1" si="285"/>
        <v>T164V</v>
      </c>
      <c r="C784" s="703" t="str">
        <f t="shared" ca="1" si="286"/>
        <v>Gasto total de turistas procedentes del extranjero con destino en la C.A. de Euskadi, por la forma de organización del viaje según motivo de la visita. 2017. (% Vertical)</v>
      </c>
      <c r="I784" t="s">
        <v>173</v>
      </c>
      <c r="J784" t="s">
        <v>40</v>
      </c>
      <c r="K784" t="s">
        <v>23</v>
      </c>
      <c r="L784" t="str">
        <f t="shared" si="282"/>
        <v>GastoTur-Paquete-Motivo</v>
      </c>
      <c r="N784">
        <f t="shared" si="288"/>
        <v>7</v>
      </c>
      <c r="O784">
        <f t="shared" si="279"/>
        <v>15</v>
      </c>
      <c r="P784" t="str">
        <f t="shared" ca="1" si="283"/>
        <v>T164V.- Gasto total de turistas procedentes del extranjero con destino en la C.A. de Euskadi, por la forma de organización del viaje según motivo de la visita. 2017. (% Vertical)</v>
      </c>
    </row>
    <row r="785" spans="2:16" ht="34.200000000000003" x14ac:dyDescent="0.25">
      <c r="B785" s="51" t="str">
        <f t="shared" ca="1" si="285"/>
        <v>V164GT</v>
      </c>
      <c r="C785" s="703" t="str">
        <f t="shared" ca="1" si="286"/>
        <v>Variación interanual del gasto total de turistas procedentes del extranjero con destino en la C.A. de Euskadi, por la forma de organización del viaje según motivo de la visita. 2017. (% Variación)</v>
      </c>
      <c r="I785" t="s">
        <v>173</v>
      </c>
      <c r="J785" t="s">
        <v>40</v>
      </c>
      <c r="K785" t="s">
        <v>23</v>
      </c>
      <c r="L785" t="str">
        <f t="shared" si="282"/>
        <v>GastoTur-Paquete-Motivo</v>
      </c>
      <c r="N785">
        <f t="shared" si="288"/>
        <v>7</v>
      </c>
      <c r="O785">
        <f t="shared" si="279"/>
        <v>22</v>
      </c>
      <c r="P785" t="str">
        <f t="shared" ca="1" si="283"/>
        <v>V164GT.- Variación interanual del gasto total de turistas procedentes del extranjero con destino en la C.A. de Euskadi, por la forma de organización del viaje según motivo de la visita. 2017. (% Variación)</v>
      </c>
    </row>
    <row r="786" spans="2:16" ht="34.200000000000003" x14ac:dyDescent="0.25">
      <c r="B786" s="51" t="str">
        <f t="shared" ca="1" si="285"/>
        <v>T164GMD</v>
      </c>
      <c r="C786" s="703" t="str">
        <f t="shared" ca="1" si="286"/>
        <v>Gasto medio diario de turistas procedentes del extranjero con destino en la C.A. de Euskadi, por la forma de organización del viaje según motivo de la visita. 2017. (V. Absolutos)</v>
      </c>
      <c r="I786" t="s">
        <v>173</v>
      </c>
      <c r="J786" t="s">
        <v>40</v>
      </c>
      <c r="K786" t="s">
        <v>23</v>
      </c>
      <c r="L786" t="str">
        <f t="shared" si="282"/>
        <v>GastoTur-Paquete-Motivo</v>
      </c>
      <c r="N786">
        <f>N785+1</f>
        <v>8</v>
      </c>
      <c r="O786">
        <f t="shared" si="279"/>
        <v>30</v>
      </c>
      <c r="P786" t="str">
        <f t="shared" ca="1" si="283"/>
        <v>T164GMD.- Gasto medio diario de turistas procedentes del extranjero con destino en la C.A. de Euskadi, por la forma de organización del viaje según motivo de la visita. 2017. (V. Absolutos)</v>
      </c>
    </row>
    <row r="787" spans="2:16" ht="34.200000000000003" x14ac:dyDescent="0.25">
      <c r="B787" s="51" t="str">
        <f t="shared" ca="1" si="285"/>
        <v>V164GMD</v>
      </c>
      <c r="C787" s="703" t="str">
        <f t="shared" ca="1" si="286"/>
        <v>Variación interanual del gasto medio diario de turistas procedentes del extranjero con destino en la C.A. de Euskadi, por la forma de organización del viaje según motivo de la visita. 2017. (% Variación)</v>
      </c>
      <c r="I787" t="s">
        <v>173</v>
      </c>
      <c r="J787" t="s">
        <v>40</v>
      </c>
      <c r="K787" t="s">
        <v>23</v>
      </c>
      <c r="L787" t="str">
        <f t="shared" si="282"/>
        <v>GastoTur-Paquete-Motivo</v>
      </c>
      <c r="N787">
        <f>N786-1</f>
        <v>7</v>
      </c>
      <c r="O787">
        <f t="shared" si="279"/>
        <v>37</v>
      </c>
      <c r="P787" t="str">
        <f t="shared" ca="1" si="283"/>
        <v>V164GMD.- Variación interanual del gasto medio diario de turistas procedentes del extranjero con destino en la C.A. de Euskadi, por la forma de organización del viaje según motivo de la visita. 2017. (% Variación)</v>
      </c>
    </row>
    <row r="788" spans="2:16" ht="34.200000000000003" x14ac:dyDescent="0.25">
      <c r="B788" s="51" t="str">
        <f t="shared" ca="1" si="285"/>
        <v>T164GMP</v>
      </c>
      <c r="C788" s="703" t="str">
        <f t="shared" ca="1" si="286"/>
        <v>Gasto medio por persona de turistas procedentes del extranjero con destino en la C.A. de Euskadi, por la forma de organización del viaje según motivo de la visita. 2017. (V. Absolutos)</v>
      </c>
      <c r="I788" t="s">
        <v>173</v>
      </c>
      <c r="J788" t="s">
        <v>40</v>
      </c>
      <c r="K788" t="s">
        <v>23</v>
      </c>
      <c r="L788" t="str">
        <f t="shared" si="282"/>
        <v>GastoTur-Paquete-Motivo</v>
      </c>
      <c r="N788">
        <f>N787+1</f>
        <v>8</v>
      </c>
      <c r="O788">
        <f t="shared" si="279"/>
        <v>45</v>
      </c>
      <c r="P788" t="str">
        <f t="shared" ca="1" si="283"/>
        <v>T164GMP.- Gasto medio por persona de turistas procedentes del extranjero con destino en la C.A. de Euskadi, por la forma de organización del viaje según motivo de la visita. 2017. (V. Absolutos)</v>
      </c>
    </row>
    <row r="789" spans="2:16" ht="34.200000000000003" x14ac:dyDescent="0.25">
      <c r="B789" s="51" t="str">
        <f t="shared" ca="1" si="285"/>
        <v>V164GMP</v>
      </c>
      <c r="C789" s="703" t="str">
        <f t="shared" ca="1" si="286"/>
        <v>Variación interanual del gasto medio por persona de turistas procedentes del extranjero con destino en la C.A. de Euskadi, por la forma de organización del viaje según motivo de la visita. 2017. (% Variación)</v>
      </c>
      <c r="I789" t="s">
        <v>173</v>
      </c>
      <c r="J789" t="s">
        <v>40</v>
      </c>
      <c r="K789" t="s">
        <v>23</v>
      </c>
      <c r="L789" t="str">
        <f t="shared" si="282"/>
        <v>GastoTur-Paquete-Motivo</v>
      </c>
      <c r="N789">
        <f>N788-1</f>
        <v>7</v>
      </c>
      <c r="O789">
        <f t="shared" si="279"/>
        <v>52</v>
      </c>
      <c r="P789" t="str">
        <f t="shared" ca="1" si="283"/>
        <v>V164GMP.- Variación interanual del gasto medio por persona de turistas procedentes del extranjero con destino en la C.A. de Euskadi, por la forma de organización del viaje según motivo de la visita. 2017. (% Variación)</v>
      </c>
    </row>
    <row r="790" spans="2:16" x14ac:dyDescent="0.25">
      <c r="B790" s="51" t="e">
        <f t="shared" ca="1" si="285"/>
        <v>#REF!</v>
      </c>
      <c r="C790" s="703" t="e">
        <f t="shared" ca="1" si="286"/>
        <v>#REF!</v>
      </c>
      <c r="I790" t="s">
        <v>173</v>
      </c>
      <c r="J790" t="s">
        <v>162</v>
      </c>
      <c r="K790" t="s">
        <v>23</v>
      </c>
      <c r="L790" t="str">
        <f t="shared" si="282"/>
        <v>GastoTur-Prov-Motivo</v>
      </c>
      <c r="M790">
        <v>1</v>
      </c>
      <c r="N790">
        <v>11</v>
      </c>
      <c r="O790">
        <f t="shared" si="279"/>
        <v>1</v>
      </c>
      <c r="P790" t="e">
        <f t="shared" ca="1" si="283"/>
        <v>#REF!</v>
      </c>
    </row>
    <row r="791" spans="2:16" x14ac:dyDescent="0.25">
      <c r="B791" s="51" t="e">
        <f t="shared" ca="1" si="285"/>
        <v>#REF!</v>
      </c>
      <c r="C791" s="703" t="e">
        <f t="shared" ca="1" si="286"/>
        <v>#REF!</v>
      </c>
      <c r="I791" t="s">
        <v>173</v>
      </c>
      <c r="J791" t="s">
        <v>162</v>
      </c>
      <c r="K791" t="s">
        <v>23</v>
      </c>
      <c r="L791" t="str">
        <f t="shared" si="282"/>
        <v>GastoTur-Prov-Motivo</v>
      </c>
      <c r="N791">
        <f t="shared" ref="N791:N793" si="289">N790</f>
        <v>11</v>
      </c>
      <c r="O791">
        <f t="shared" si="279"/>
        <v>12</v>
      </c>
      <c r="P791" t="e">
        <f t="shared" ca="1" si="283"/>
        <v>#REF!</v>
      </c>
    </row>
    <row r="792" spans="2:16" x14ac:dyDescent="0.25">
      <c r="B792" s="51" t="e">
        <f t="shared" ca="1" si="285"/>
        <v>#REF!</v>
      </c>
      <c r="C792" s="703" t="e">
        <f t="shared" ca="1" si="286"/>
        <v>#REF!</v>
      </c>
      <c r="I792" t="s">
        <v>173</v>
      </c>
      <c r="J792" t="s">
        <v>162</v>
      </c>
      <c r="K792" t="s">
        <v>23</v>
      </c>
      <c r="L792" t="str">
        <f t="shared" si="282"/>
        <v>GastoTur-Prov-Motivo</v>
      </c>
      <c r="N792">
        <f t="shared" si="289"/>
        <v>11</v>
      </c>
      <c r="O792">
        <f t="shared" si="279"/>
        <v>23</v>
      </c>
      <c r="P792" t="e">
        <f t="shared" ca="1" si="283"/>
        <v>#REF!</v>
      </c>
    </row>
    <row r="793" spans="2:16" x14ac:dyDescent="0.25">
      <c r="B793" s="51" t="e">
        <f t="shared" ca="1" si="285"/>
        <v>#REF!</v>
      </c>
      <c r="C793" s="703" t="e">
        <f t="shared" ca="1" si="286"/>
        <v>#REF!</v>
      </c>
      <c r="I793" t="s">
        <v>173</v>
      </c>
      <c r="J793" t="s">
        <v>162</v>
      </c>
      <c r="K793" t="s">
        <v>23</v>
      </c>
      <c r="L793" t="str">
        <f t="shared" si="282"/>
        <v>GastoTur-Prov-Motivo</v>
      </c>
      <c r="N793">
        <f t="shared" si="289"/>
        <v>11</v>
      </c>
      <c r="O793">
        <f t="shared" si="279"/>
        <v>34</v>
      </c>
      <c r="P793" t="e">
        <f t="shared" ca="1" si="283"/>
        <v>#REF!</v>
      </c>
    </row>
    <row r="794" spans="2:16" x14ac:dyDescent="0.25">
      <c r="B794" s="51" t="e">
        <f t="shared" ca="1" si="285"/>
        <v>#REF!</v>
      </c>
      <c r="C794" s="703" t="e">
        <f t="shared" ca="1" si="286"/>
        <v>#REF!</v>
      </c>
      <c r="I794" t="s">
        <v>173</v>
      </c>
      <c r="J794" t="s">
        <v>162</v>
      </c>
      <c r="K794" t="s">
        <v>23</v>
      </c>
      <c r="L794" t="str">
        <f t="shared" si="282"/>
        <v>GastoTur-Prov-Motivo</v>
      </c>
      <c r="N794">
        <f>N793+1</f>
        <v>12</v>
      </c>
      <c r="O794">
        <f t="shared" si="279"/>
        <v>46</v>
      </c>
      <c r="P794" t="e">
        <f t="shared" ca="1" si="283"/>
        <v>#REF!</v>
      </c>
    </row>
    <row r="795" spans="2:16" x14ac:dyDescent="0.25">
      <c r="B795" s="51" t="e">
        <f t="shared" ca="1" si="285"/>
        <v>#REF!</v>
      </c>
      <c r="C795" s="703" t="e">
        <f t="shared" ca="1" si="286"/>
        <v>#REF!</v>
      </c>
      <c r="I795" t="s">
        <v>173</v>
      </c>
      <c r="J795" t="s">
        <v>162</v>
      </c>
      <c r="K795" t="s">
        <v>23</v>
      </c>
      <c r="L795" t="str">
        <f t="shared" si="282"/>
        <v>GastoTur-Prov-Motivo</v>
      </c>
      <c r="N795">
        <f>N794-1</f>
        <v>11</v>
      </c>
      <c r="O795">
        <f t="shared" si="279"/>
        <v>57</v>
      </c>
      <c r="P795" t="e">
        <f t="shared" ca="1" si="283"/>
        <v>#REF!</v>
      </c>
    </row>
    <row r="796" spans="2:16" x14ac:dyDescent="0.25">
      <c r="B796" s="51" t="e">
        <f t="shared" ca="1" si="285"/>
        <v>#REF!</v>
      </c>
      <c r="C796" s="703" t="e">
        <f t="shared" ca="1" si="286"/>
        <v>#REF!</v>
      </c>
      <c r="I796" t="s">
        <v>173</v>
      </c>
      <c r="J796" t="s">
        <v>162</v>
      </c>
      <c r="K796" t="s">
        <v>23</v>
      </c>
      <c r="L796" t="str">
        <f t="shared" si="282"/>
        <v>GastoTur-Prov-Motivo</v>
      </c>
      <c r="N796">
        <f>N795+1</f>
        <v>12</v>
      </c>
      <c r="O796">
        <f t="shared" si="279"/>
        <v>69</v>
      </c>
      <c r="P796" t="e">
        <f t="shared" ca="1" si="283"/>
        <v>#REF!</v>
      </c>
    </row>
    <row r="797" spans="2:16" x14ac:dyDescent="0.25">
      <c r="B797" s="51" t="e">
        <f t="shared" ca="1" si="285"/>
        <v>#REF!</v>
      </c>
      <c r="C797" s="703" t="e">
        <f t="shared" ca="1" si="286"/>
        <v>#REF!</v>
      </c>
      <c r="I797" t="s">
        <v>173</v>
      </c>
      <c r="J797" t="s">
        <v>162</v>
      </c>
      <c r="K797" t="s">
        <v>23</v>
      </c>
      <c r="L797" t="str">
        <f t="shared" si="282"/>
        <v>GastoTur-Prov-Motivo</v>
      </c>
      <c r="N797">
        <f>N796-1</f>
        <v>11</v>
      </c>
      <c r="O797">
        <f t="shared" si="279"/>
        <v>80</v>
      </c>
      <c r="P797" t="e">
        <f t="shared" ca="1" si="283"/>
        <v>#REF!</v>
      </c>
    </row>
    <row r="798" spans="2:16" x14ac:dyDescent="0.25">
      <c r="B798" s="51" t="e">
        <f t="shared" ca="1" si="285"/>
        <v>#REF!</v>
      </c>
      <c r="C798" s="703" t="e">
        <f t="shared" ca="1" si="286"/>
        <v>#REF!</v>
      </c>
      <c r="I798" t="s">
        <v>173</v>
      </c>
      <c r="J798" t="s">
        <v>163</v>
      </c>
      <c r="K798" t="s">
        <v>23</v>
      </c>
      <c r="L798" t="str">
        <f t="shared" si="282"/>
        <v>GastoTur-Destino-Motivo</v>
      </c>
      <c r="M798">
        <v>1</v>
      </c>
      <c r="N798">
        <v>11</v>
      </c>
      <c r="O798">
        <f t="shared" si="279"/>
        <v>1</v>
      </c>
      <c r="P798" t="e">
        <f t="shared" ca="1" si="283"/>
        <v>#REF!</v>
      </c>
    </row>
    <row r="799" spans="2:16" x14ac:dyDescent="0.25">
      <c r="B799" s="51" t="e">
        <f t="shared" ca="1" si="285"/>
        <v>#REF!</v>
      </c>
      <c r="C799" s="703" t="e">
        <f t="shared" ca="1" si="286"/>
        <v>#REF!</v>
      </c>
      <c r="I799" t="s">
        <v>173</v>
      </c>
      <c r="J799" t="s">
        <v>163</v>
      </c>
      <c r="K799" t="s">
        <v>23</v>
      </c>
      <c r="L799" t="str">
        <f t="shared" si="282"/>
        <v>GastoTur-Destino-Motivo</v>
      </c>
      <c r="N799">
        <f t="shared" ref="N799:N801" si="290">N798</f>
        <v>11</v>
      </c>
      <c r="O799">
        <f t="shared" si="279"/>
        <v>12</v>
      </c>
      <c r="P799" t="e">
        <f t="shared" ca="1" si="283"/>
        <v>#REF!</v>
      </c>
    </row>
    <row r="800" spans="2:16" x14ac:dyDescent="0.25">
      <c r="B800" s="51" t="e">
        <f t="shared" ca="1" si="285"/>
        <v>#REF!</v>
      </c>
      <c r="C800" s="703" t="e">
        <f t="shared" ca="1" si="286"/>
        <v>#REF!</v>
      </c>
      <c r="I800" t="s">
        <v>173</v>
      </c>
      <c r="J800" t="s">
        <v>163</v>
      </c>
      <c r="K800" t="s">
        <v>23</v>
      </c>
      <c r="L800" t="str">
        <f t="shared" si="282"/>
        <v>GastoTur-Destino-Motivo</v>
      </c>
      <c r="N800">
        <f t="shared" si="290"/>
        <v>11</v>
      </c>
      <c r="O800">
        <f t="shared" si="279"/>
        <v>23</v>
      </c>
      <c r="P800" t="e">
        <f t="shared" ca="1" si="283"/>
        <v>#REF!</v>
      </c>
    </row>
    <row r="801" spans="2:16" x14ac:dyDescent="0.25">
      <c r="B801" s="51" t="e">
        <f t="shared" ca="1" si="285"/>
        <v>#REF!</v>
      </c>
      <c r="C801" s="703" t="e">
        <f t="shared" ca="1" si="286"/>
        <v>#REF!</v>
      </c>
      <c r="I801" t="s">
        <v>173</v>
      </c>
      <c r="J801" t="s">
        <v>163</v>
      </c>
      <c r="K801" t="s">
        <v>23</v>
      </c>
      <c r="L801" t="str">
        <f t="shared" si="282"/>
        <v>GastoTur-Destino-Motivo</v>
      </c>
      <c r="N801">
        <f t="shared" si="290"/>
        <v>11</v>
      </c>
      <c r="O801">
        <f t="shared" si="279"/>
        <v>34</v>
      </c>
      <c r="P801" t="e">
        <f t="shared" ca="1" si="283"/>
        <v>#REF!</v>
      </c>
    </row>
    <row r="802" spans="2:16" x14ac:dyDescent="0.25">
      <c r="B802" s="51" t="e">
        <f t="shared" ca="1" si="285"/>
        <v>#REF!</v>
      </c>
      <c r="C802" s="703" t="e">
        <f t="shared" ca="1" si="286"/>
        <v>#REF!</v>
      </c>
      <c r="I802" t="s">
        <v>173</v>
      </c>
      <c r="J802" t="s">
        <v>163</v>
      </c>
      <c r="K802" t="s">
        <v>23</v>
      </c>
      <c r="L802" t="str">
        <f t="shared" si="282"/>
        <v>GastoTur-Destino-Motivo</v>
      </c>
      <c r="N802">
        <f>N801+1</f>
        <v>12</v>
      </c>
      <c r="O802">
        <f t="shared" si="279"/>
        <v>46</v>
      </c>
      <c r="P802" t="e">
        <f t="shared" ca="1" si="283"/>
        <v>#REF!</v>
      </c>
    </row>
    <row r="803" spans="2:16" x14ac:dyDescent="0.25">
      <c r="B803" s="51" t="e">
        <f t="shared" ca="1" si="285"/>
        <v>#REF!</v>
      </c>
      <c r="C803" s="703" t="e">
        <f t="shared" ca="1" si="286"/>
        <v>#REF!</v>
      </c>
      <c r="I803" t="s">
        <v>173</v>
      </c>
      <c r="J803" t="s">
        <v>163</v>
      </c>
      <c r="K803" t="s">
        <v>23</v>
      </c>
      <c r="L803" t="str">
        <f t="shared" si="282"/>
        <v>GastoTur-Destino-Motivo</v>
      </c>
      <c r="N803">
        <f>N802-1</f>
        <v>11</v>
      </c>
      <c r="O803">
        <f t="shared" si="279"/>
        <v>57</v>
      </c>
      <c r="P803" t="e">
        <f t="shared" ca="1" si="283"/>
        <v>#REF!</v>
      </c>
    </row>
    <row r="804" spans="2:16" x14ac:dyDescent="0.25">
      <c r="B804" s="51" t="e">
        <f t="shared" ca="1" si="285"/>
        <v>#REF!</v>
      </c>
      <c r="C804" s="703" t="e">
        <f t="shared" ca="1" si="286"/>
        <v>#REF!</v>
      </c>
      <c r="I804" t="s">
        <v>173</v>
      </c>
      <c r="J804" t="s">
        <v>163</v>
      </c>
      <c r="K804" t="s">
        <v>23</v>
      </c>
      <c r="L804" t="str">
        <f t="shared" si="282"/>
        <v>GastoTur-Destino-Motivo</v>
      </c>
      <c r="N804">
        <f>N803+1</f>
        <v>12</v>
      </c>
      <c r="O804">
        <f t="shared" si="279"/>
        <v>69</v>
      </c>
      <c r="P804" t="e">
        <f t="shared" ca="1" si="283"/>
        <v>#REF!</v>
      </c>
    </row>
    <row r="805" spans="2:16" x14ac:dyDescent="0.25">
      <c r="B805" s="51" t="e">
        <f t="shared" ca="1" si="285"/>
        <v>#REF!</v>
      </c>
      <c r="C805" s="703" t="e">
        <f t="shared" ca="1" si="286"/>
        <v>#REF!</v>
      </c>
      <c r="I805" t="s">
        <v>173</v>
      </c>
      <c r="J805" t="s">
        <v>163</v>
      </c>
      <c r="K805" t="s">
        <v>23</v>
      </c>
      <c r="L805" t="str">
        <f t="shared" si="282"/>
        <v>GastoTur-Destino-Motivo</v>
      </c>
      <c r="N805">
        <f>N804-1</f>
        <v>11</v>
      </c>
      <c r="O805">
        <f t="shared" si="279"/>
        <v>80</v>
      </c>
      <c r="P805" t="e">
        <f t="shared" ca="1" si="283"/>
        <v>#REF!</v>
      </c>
    </row>
    <row r="806" spans="2:16" ht="34.200000000000003" x14ac:dyDescent="0.25">
      <c r="B806" s="51" t="str">
        <f t="shared" ca="1" si="285"/>
        <v>T167GT</v>
      </c>
      <c r="C806" s="703" t="str">
        <f t="shared" ca="1" si="286"/>
        <v>Gasto total de turistas procedentes del extranjero con destino en la C.A. de Euskadi, por alojamiento utilizado según duración de la estancia. 2017. (V. Absolutos)</v>
      </c>
      <c r="I806" t="s">
        <v>173</v>
      </c>
      <c r="J806" t="s">
        <v>39</v>
      </c>
      <c r="K806" t="s">
        <v>33</v>
      </c>
      <c r="L806" t="str">
        <f t="shared" ref="L806:L837" si="291">IF(LEN(K806)=0,CONCATENATE(I806,"-",J806),CONCATENATE(I806,"-",J806,"-",K806))</f>
        <v>GastoTur-Aloja-Duración</v>
      </c>
      <c r="M806">
        <v>1</v>
      </c>
      <c r="N806">
        <v>11</v>
      </c>
      <c r="O806">
        <f t="shared" si="279"/>
        <v>1</v>
      </c>
      <c r="P806" t="str">
        <f t="shared" ref="P806:P837" ca="1" si="292">INDIRECT("'" &amp; L806 &amp; "'!A" &amp;  O806)</f>
        <v>T167GT.- Gasto total de turistas procedentes del extranjero con destino en la C.A. de Euskadi, por alojamiento utilizado según duración de la estancia. 2017. (V. Absolutos)</v>
      </c>
    </row>
    <row r="807" spans="2:16" x14ac:dyDescent="0.25">
      <c r="B807" s="51" t="e">
        <f t="shared" ca="1" si="285"/>
        <v>#VALUE!</v>
      </c>
      <c r="C807" s="703" t="e">
        <f t="shared" ca="1" si="286"/>
        <v>#VALUE!</v>
      </c>
      <c r="I807" t="s">
        <v>173</v>
      </c>
      <c r="J807" t="s">
        <v>39</v>
      </c>
      <c r="K807" t="s">
        <v>33</v>
      </c>
      <c r="L807" t="str">
        <f t="shared" si="291"/>
        <v>GastoTur-Aloja-Duración</v>
      </c>
      <c r="N807">
        <f t="shared" ref="N807:N809" si="293">N806</f>
        <v>11</v>
      </c>
      <c r="O807">
        <f t="shared" si="279"/>
        <v>12</v>
      </c>
      <c r="P807" t="str">
        <f t="shared" ca="1" si="292"/>
        <v>Hoteles o similares</v>
      </c>
    </row>
    <row r="808" spans="2:16" x14ac:dyDescent="0.25">
      <c r="B808" s="51" t="e">
        <f t="shared" ca="1" si="285"/>
        <v>#VALUE!</v>
      </c>
      <c r="C808" s="703" t="e">
        <f t="shared" ca="1" si="286"/>
        <v>#VALUE!</v>
      </c>
      <c r="I808" t="s">
        <v>173</v>
      </c>
      <c r="J808" t="s">
        <v>39</v>
      </c>
      <c r="K808" t="s">
        <v>33</v>
      </c>
      <c r="L808" t="str">
        <f t="shared" si="291"/>
        <v>GastoTur-Aloja-Duración</v>
      </c>
      <c r="N808">
        <f t="shared" si="293"/>
        <v>11</v>
      </c>
      <c r="O808">
        <f t="shared" si="279"/>
        <v>23</v>
      </c>
      <c r="P808">
        <f t="shared" ca="1" si="292"/>
        <v>0</v>
      </c>
    </row>
    <row r="809" spans="2:16" ht="34.200000000000003" x14ac:dyDescent="0.25">
      <c r="B809" s="51" t="str">
        <f t="shared" ca="1" si="285"/>
        <v>T167GMD</v>
      </c>
      <c r="C809" s="703" t="str">
        <f t="shared" ca="1" si="286"/>
        <v>Gasto medio diario de turistas procedentes del extranjero con destino en la C.A. de Euskadi, por alojamiento utilizado según duración de la estancia. 2017. (V. Absolutos)</v>
      </c>
      <c r="I809" t="s">
        <v>173</v>
      </c>
      <c r="J809" t="s">
        <v>39</v>
      </c>
      <c r="K809" t="s">
        <v>33</v>
      </c>
      <c r="L809" t="str">
        <f t="shared" si="291"/>
        <v>GastoTur-Aloja-Duración</v>
      </c>
      <c r="N809">
        <f t="shared" si="293"/>
        <v>11</v>
      </c>
      <c r="O809">
        <f t="shared" si="279"/>
        <v>34</v>
      </c>
      <c r="P809" t="str">
        <f t="shared" ca="1" si="292"/>
        <v>T167GMD.- Gasto medio diario de turistas procedentes del extranjero con destino en la C.A. de Euskadi, por alojamiento utilizado según duración de la estancia. 2017. (V. Absolutos)</v>
      </c>
    </row>
    <row r="810" spans="2:16" x14ac:dyDescent="0.25">
      <c r="B810" s="51" t="e">
        <f t="shared" ca="1" si="285"/>
        <v>#VALUE!</v>
      </c>
      <c r="C810" s="703" t="e">
        <f t="shared" ca="1" si="286"/>
        <v>#VALUE!</v>
      </c>
      <c r="I810" t="s">
        <v>173</v>
      </c>
      <c r="J810" t="s">
        <v>39</v>
      </c>
      <c r="K810" t="s">
        <v>33</v>
      </c>
      <c r="L810" t="str">
        <f t="shared" si="291"/>
        <v>GastoTur-Aloja-Duración</v>
      </c>
      <c r="N810">
        <f>N809+1</f>
        <v>12</v>
      </c>
      <c r="O810">
        <f t="shared" si="279"/>
        <v>46</v>
      </c>
      <c r="P810" t="str">
        <f t="shared" ca="1" si="292"/>
        <v>Hoteles o similares</v>
      </c>
    </row>
    <row r="811" spans="2:16" x14ac:dyDescent="0.25">
      <c r="B811" s="51" t="e">
        <f t="shared" ca="1" si="285"/>
        <v>#VALUE!</v>
      </c>
      <c r="C811" s="703" t="e">
        <f t="shared" ca="1" si="286"/>
        <v>#VALUE!</v>
      </c>
      <c r="I811" t="s">
        <v>173</v>
      </c>
      <c r="J811" t="s">
        <v>39</v>
      </c>
      <c r="K811" t="s">
        <v>33</v>
      </c>
      <c r="L811" t="str">
        <f t="shared" si="291"/>
        <v>GastoTur-Aloja-Duración</v>
      </c>
      <c r="N811">
        <f>N810-1</f>
        <v>11</v>
      </c>
      <c r="O811">
        <f t="shared" si="279"/>
        <v>57</v>
      </c>
      <c r="P811">
        <f t="shared" ca="1" si="292"/>
        <v>0</v>
      </c>
    </row>
    <row r="812" spans="2:16" x14ac:dyDescent="0.25">
      <c r="B812" s="51" t="e">
        <f t="shared" ca="1" si="285"/>
        <v>#VALUE!</v>
      </c>
      <c r="C812" s="703" t="e">
        <f t="shared" ca="1" si="286"/>
        <v>#VALUE!</v>
      </c>
      <c r="I812" t="s">
        <v>173</v>
      </c>
      <c r="J812" t="s">
        <v>39</v>
      </c>
      <c r="K812" t="s">
        <v>33</v>
      </c>
      <c r="L812" t="str">
        <f t="shared" si="291"/>
        <v>GastoTur-Aloja-Duración</v>
      </c>
      <c r="N812">
        <f>N811+1</f>
        <v>12</v>
      </c>
      <c r="O812">
        <f t="shared" si="279"/>
        <v>69</v>
      </c>
      <c r="P812">
        <f t="shared" ca="1" si="292"/>
        <v>0</v>
      </c>
    </row>
    <row r="813" spans="2:16" x14ac:dyDescent="0.25">
      <c r="B813" s="51" t="e">
        <f t="shared" ca="1" si="285"/>
        <v>#VALUE!</v>
      </c>
      <c r="C813" s="703" t="e">
        <f t="shared" ca="1" si="286"/>
        <v>#VALUE!</v>
      </c>
      <c r="I813" t="s">
        <v>173</v>
      </c>
      <c r="J813" t="s">
        <v>39</v>
      </c>
      <c r="K813" t="s">
        <v>33</v>
      </c>
      <c r="L813" t="str">
        <f t="shared" si="291"/>
        <v>GastoTur-Aloja-Duración</v>
      </c>
      <c r="N813">
        <f>N812-1</f>
        <v>11</v>
      </c>
      <c r="O813">
        <f t="shared" si="279"/>
        <v>80</v>
      </c>
      <c r="P813">
        <f t="shared" ca="1" si="292"/>
        <v>0</v>
      </c>
    </row>
    <row r="814" spans="2:16" ht="34.200000000000003" x14ac:dyDescent="0.25">
      <c r="B814" s="51" t="str">
        <f t="shared" ca="1" si="285"/>
        <v>T168GT</v>
      </c>
      <c r="C814" s="703" t="str">
        <f t="shared" ca="1" si="286"/>
        <v>Gasto total de turistas procedentes del extranjero con destino en la C.A. de Euskadi, por la forma de organización del viaje según duración de la estancia. 2017. (V. Absolutos)</v>
      </c>
      <c r="I814" t="s">
        <v>173</v>
      </c>
      <c r="J814" t="s">
        <v>40</v>
      </c>
      <c r="K814" t="s">
        <v>33</v>
      </c>
      <c r="L814" t="str">
        <f t="shared" si="291"/>
        <v>GastoTur-Paquete-Duración</v>
      </c>
      <c r="M814">
        <v>1</v>
      </c>
      <c r="N814">
        <v>8</v>
      </c>
      <c r="O814">
        <f t="shared" ref="O814:O877" si="294">IF(M814=1,1,O813+N814)</f>
        <v>1</v>
      </c>
      <c r="P814" t="str">
        <f t="shared" ca="1" si="292"/>
        <v>T168GT.- Gasto total de turistas procedentes del extranjero con destino en la C.A. de Euskadi, por la forma de organización del viaje según duración de la estancia. 2017. (V. Absolutos)</v>
      </c>
    </row>
    <row r="815" spans="2:16" ht="34.200000000000003" x14ac:dyDescent="0.25">
      <c r="B815" s="51" t="str">
        <f t="shared" ca="1" si="285"/>
        <v>T168H</v>
      </c>
      <c r="C815" s="703" t="str">
        <f t="shared" ca="1" si="286"/>
        <v>Gasto total de turistas procedentes del extranjero con destino en la C.A. de Euskadi, por la forma de organización del viaje según duración de la estancia. 2017. (% Horizontal)</v>
      </c>
      <c r="I815" t="s">
        <v>173</v>
      </c>
      <c r="J815" t="s">
        <v>40</v>
      </c>
      <c r="K815" t="s">
        <v>33</v>
      </c>
      <c r="L815" t="str">
        <f t="shared" si="291"/>
        <v>GastoTur-Paquete-Duración</v>
      </c>
      <c r="N815">
        <f t="shared" ref="N815:N817" si="295">N814</f>
        <v>8</v>
      </c>
      <c r="O815">
        <f t="shared" si="294"/>
        <v>9</v>
      </c>
      <c r="P815" t="str">
        <f t="shared" ca="1" si="292"/>
        <v>T168H.- Gasto total de turistas procedentes del extranjero con destino en la C.A. de Euskadi, por la forma de organización del viaje según duración de la estancia. 2017. (% Horizontal)</v>
      </c>
    </row>
    <row r="816" spans="2:16" ht="34.200000000000003" x14ac:dyDescent="0.25">
      <c r="B816" s="51" t="str">
        <f t="shared" ca="1" si="285"/>
        <v>T168V</v>
      </c>
      <c r="C816" s="703" t="str">
        <f t="shared" ca="1" si="286"/>
        <v>Gasto total de turistas procedentes del extranjero con destino en la C.A. de Euskadi, por la forma de organización del viaje según duración de la estancia. 2017. (% Vertical)</v>
      </c>
      <c r="I816" t="s">
        <v>173</v>
      </c>
      <c r="J816" t="s">
        <v>40</v>
      </c>
      <c r="K816" t="s">
        <v>33</v>
      </c>
      <c r="L816" t="str">
        <f t="shared" si="291"/>
        <v>GastoTur-Paquete-Duración</v>
      </c>
      <c r="N816">
        <f t="shared" si="295"/>
        <v>8</v>
      </c>
      <c r="O816">
        <f t="shared" si="294"/>
        <v>17</v>
      </c>
      <c r="P816" t="str">
        <f t="shared" ca="1" si="292"/>
        <v>T168V.- Gasto total de turistas procedentes del extranjero con destino en la C.A. de Euskadi, por la forma de organización del viaje según duración de la estancia. 2017. (% Vertical)</v>
      </c>
    </row>
    <row r="817" spans="2:16" ht="34.200000000000003" x14ac:dyDescent="0.25">
      <c r="B817" s="51" t="str">
        <f t="shared" ca="1" si="285"/>
        <v>V168GT</v>
      </c>
      <c r="C817" s="703" t="str">
        <f t="shared" ca="1" si="286"/>
        <v>Variación interanual del gasto total de turistas procedentes del extranjero con destino en la C.A. de Euskadi, por la forma de organización del viaje según duración de la estancia. 2017. (% Variación)</v>
      </c>
      <c r="I817" t="s">
        <v>173</v>
      </c>
      <c r="J817" t="s">
        <v>40</v>
      </c>
      <c r="K817" t="s">
        <v>33</v>
      </c>
      <c r="L817" t="str">
        <f t="shared" si="291"/>
        <v>GastoTur-Paquete-Duración</v>
      </c>
      <c r="N817">
        <f t="shared" si="295"/>
        <v>8</v>
      </c>
      <c r="O817">
        <f t="shared" si="294"/>
        <v>25</v>
      </c>
      <c r="P817" t="str">
        <f t="shared" ca="1" si="292"/>
        <v>V168GT.- Variación interanual del gasto total de turistas procedentes del extranjero con destino en la C.A. de Euskadi, por la forma de organización del viaje según duración de la estancia. 2017. (% Variación)</v>
      </c>
    </row>
    <row r="818" spans="2:16" ht="34.200000000000003" x14ac:dyDescent="0.25">
      <c r="B818" s="51" t="str">
        <f t="shared" ca="1" si="285"/>
        <v>T168GMD</v>
      </c>
      <c r="C818" s="703" t="str">
        <f t="shared" ca="1" si="286"/>
        <v>Gasto medio diario de turistas procedentes del extranjero con destino en la C.A. de Euskadi, por la forma de organización del viaje según duración de la estancia. 2017. (V. Absolutos)</v>
      </c>
      <c r="I818" t="s">
        <v>173</v>
      </c>
      <c r="J818" t="s">
        <v>40</v>
      </c>
      <c r="K818" t="s">
        <v>33</v>
      </c>
      <c r="L818" t="str">
        <f t="shared" si="291"/>
        <v>GastoTur-Paquete-Duración</v>
      </c>
      <c r="N818">
        <f>N817+1</f>
        <v>9</v>
      </c>
      <c r="O818">
        <f t="shared" si="294"/>
        <v>34</v>
      </c>
      <c r="P818" t="str">
        <f t="shared" ca="1" si="292"/>
        <v>T168GMD.- Gasto medio diario de turistas procedentes del extranjero con destino en la C.A. de Euskadi, por la forma de organización del viaje según duración de la estancia. 2017. (V. Absolutos)</v>
      </c>
    </row>
    <row r="819" spans="2:16" ht="34.200000000000003" x14ac:dyDescent="0.25">
      <c r="B819" s="51" t="str">
        <f t="shared" ca="1" si="285"/>
        <v>V168GMD</v>
      </c>
      <c r="C819" s="703" t="str">
        <f t="shared" ca="1" si="286"/>
        <v>Variación interanual del gasto medio diario de turistas procedentes del extranjero con destino en la C.A. de Euskadi, por la forma de organización del viaje según duración de la estancia. 2017. (% Variación)</v>
      </c>
      <c r="I819" t="s">
        <v>173</v>
      </c>
      <c r="J819" t="s">
        <v>40</v>
      </c>
      <c r="K819" t="s">
        <v>33</v>
      </c>
      <c r="L819" t="str">
        <f t="shared" si="291"/>
        <v>GastoTur-Paquete-Duración</v>
      </c>
      <c r="N819">
        <f>N818-1</f>
        <v>8</v>
      </c>
      <c r="O819">
        <f t="shared" si="294"/>
        <v>42</v>
      </c>
      <c r="P819" t="str">
        <f t="shared" ca="1" si="292"/>
        <v>V168GMD.- Variación interanual del gasto medio diario de turistas procedentes del extranjero con destino en la C.A. de Euskadi, por la forma de organización del viaje según duración de la estancia. 2017. (% Variación)</v>
      </c>
    </row>
    <row r="820" spans="2:16" ht="34.200000000000003" x14ac:dyDescent="0.25">
      <c r="B820" s="51" t="str">
        <f t="shared" ca="1" si="285"/>
        <v>T168GMP</v>
      </c>
      <c r="C820" s="703" t="str">
        <f t="shared" ca="1" si="286"/>
        <v>Gasto medio por persona de turistas procedentes del extranjero con destino en la C.A. de Euskadi, por la forma de organización del viaje según duración de la estancia. 2017. (V. Absolutos)</v>
      </c>
      <c r="I820" t="s">
        <v>173</v>
      </c>
      <c r="J820" t="s">
        <v>40</v>
      </c>
      <c r="K820" t="s">
        <v>33</v>
      </c>
      <c r="L820" t="str">
        <f t="shared" si="291"/>
        <v>GastoTur-Paquete-Duración</v>
      </c>
      <c r="N820">
        <f>N819+1</f>
        <v>9</v>
      </c>
      <c r="O820">
        <f t="shared" si="294"/>
        <v>51</v>
      </c>
      <c r="P820" t="str">
        <f t="shared" ca="1" si="292"/>
        <v>T168GMP.- Gasto medio por persona de turistas procedentes del extranjero con destino en la C.A. de Euskadi, por la forma de organización del viaje según duración de la estancia. 2017. (V. Absolutos)</v>
      </c>
    </row>
    <row r="821" spans="2:16" ht="34.200000000000003" x14ac:dyDescent="0.25">
      <c r="B821" s="51" t="str">
        <f t="shared" ca="1" si="285"/>
        <v>V168GMP</v>
      </c>
      <c r="C821" s="703" t="str">
        <f t="shared" ca="1" si="286"/>
        <v>Variación interanual del gasto medio por persona de turistas procedentes del extranjero con destino en la C.A. de Euskadi, por la forma de organización del viaje según duración de la estancia. 2017. (% Variación)</v>
      </c>
      <c r="I821" t="s">
        <v>173</v>
      </c>
      <c r="J821" t="s">
        <v>40</v>
      </c>
      <c r="K821" t="s">
        <v>33</v>
      </c>
      <c r="L821" t="str">
        <f t="shared" si="291"/>
        <v>GastoTur-Paquete-Duración</v>
      </c>
      <c r="N821">
        <f>N820-1</f>
        <v>8</v>
      </c>
      <c r="O821">
        <f t="shared" si="294"/>
        <v>59</v>
      </c>
      <c r="P821" t="str">
        <f t="shared" ca="1" si="292"/>
        <v>V168GMP.- Variación interanual del gasto medio por persona de turistas procedentes del extranjero con destino en la C.A. de Euskadi, por la forma de organización del viaje según duración de la estancia. 2017. (% Variación)</v>
      </c>
    </row>
    <row r="822" spans="2:16" x14ac:dyDescent="0.25">
      <c r="B822" s="51" t="e">
        <f t="shared" ca="1" si="285"/>
        <v>#REF!</v>
      </c>
      <c r="C822" s="703" t="e">
        <f t="shared" ca="1" si="286"/>
        <v>#REF!</v>
      </c>
      <c r="I822" t="s">
        <v>173</v>
      </c>
      <c r="J822" t="s">
        <v>162</v>
      </c>
      <c r="K822" t="s">
        <v>33</v>
      </c>
      <c r="L822" t="str">
        <f t="shared" si="291"/>
        <v>GastoTur-Prov-Duración</v>
      </c>
      <c r="M822">
        <v>1</v>
      </c>
      <c r="N822">
        <v>9</v>
      </c>
      <c r="O822">
        <f t="shared" si="294"/>
        <v>1</v>
      </c>
      <c r="P822" t="e">
        <f t="shared" ca="1" si="292"/>
        <v>#REF!</v>
      </c>
    </row>
    <row r="823" spans="2:16" x14ac:dyDescent="0.25">
      <c r="B823" s="51" t="e">
        <f t="shared" ca="1" si="285"/>
        <v>#REF!</v>
      </c>
      <c r="C823" s="703" t="e">
        <f t="shared" ca="1" si="286"/>
        <v>#REF!</v>
      </c>
      <c r="I823" t="s">
        <v>173</v>
      </c>
      <c r="J823" t="s">
        <v>162</v>
      </c>
      <c r="K823" t="s">
        <v>33</v>
      </c>
      <c r="L823" t="str">
        <f t="shared" si="291"/>
        <v>GastoTur-Prov-Duración</v>
      </c>
      <c r="N823">
        <f t="shared" ref="N823:N825" si="296">N822</f>
        <v>9</v>
      </c>
      <c r="O823">
        <f t="shared" si="294"/>
        <v>10</v>
      </c>
      <c r="P823" t="e">
        <f t="shared" ca="1" si="292"/>
        <v>#REF!</v>
      </c>
    </row>
    <row r="824" spans="2:16" x14ac:dyDescent="0.25">
      <c r="B824" s="51" t="e">
        <f t="shared" ca="1" si="285"/>
        <v>#REF!</v>
      </c>
      <c r="C824" s="703" t="e">
        <f t="shared" ca="1" si="286"/>
        <v>#REF!</v>
      </c>
      <c r="I824" t="s">
        <v>173</v>
      </c>
      <c r="J824" t="s">
        <v>162</v>
      </c>
      <c r="K824" t="s">
        <v>33</v>
      </c>
      <c r="L824" t="str">
        <f t="shared" si="291"/>
        <v>GastoTur-Prov-Duración</v>
      </c>
      <c r="N824">
        <f t="shared" si="296"/>
        <v>9</v>
      </c>
      <c r="O824">
        <f t="shared" si="294"/>
        <v>19</v>
      </c>
      <c r="P824" t="e">
        <f t="shared" ca="1" si="292"/>
        <v>#REF!</v>
      </c>
    </row>
    <row r="825" spans="2:16" x14ac:dyDescent="0.25">
      <c r="B825" s="51" t="e">
        <f t="shared" ca="1" si="285"/>
        <v>#REF!</v>
      </c>
      <c r="C825" s="703" t="e">
        <f t="shared" ca="1" si="286"/>
        <v>#REF!</v>
      </c>
      <c r="I825" t="s">
        <v>173</v>
      </c>
      <c r="J825" t="s">
        <v>162</v>
      </c>
      <c r="K825" t="s">
        <v>33</v>
      </c>
      <c r="L825" t="str">
        <f t="shared" si="291"/>
        <v>GastoTur-Prov-Duración</v>
      </c>
      <c r="N825">
        <f t="shared" si="296"/>
        <v>9</v>
      </c>
      <c r="O825">
        <f t="shared" si="294"/>
        <v>28</v>
      </c>
      <c r="P825" t="e">
        <f t="shared" ca="1" si="292"/>
        <v>#REF!</v>
      </c>
    </row>
    <row r="826" spans="2:16" x14ac:dyDescent="0.25">
      <c r="B826" s="51" t="e">
        <f t="shared" ca="1" si="285"/>
        <v>#REF!</v>
      </c>
      <c r="C826" s="703" t="e">
        <f t="shared" ca="1" si="286"/>
        <v>#REF!</v>
      </c>
      <c r="I826" t="s">
        <v>173</v>
      </c>
      <c r="J826" t="s">
        <v>162</v>
      </c>
      <c r="K826" t="s">
        <v>33</v>
      </c>
      <c r="L826" t="str">
        <f t="shared" si="291"/>
        <v>GastoTur-Prov-Duración</v>
      </c>
      <c r="N826">
        <f>N825+1</f>
        <v>10</v>
      </c>
      <c r="O826">
        <f t="shared" si="294"/>
        <v>38</v>
      </c>
      <c r="P826" t="e">
        <f t="shared" ca="1" si="292"/>
        <v>#REF!</v>
      </c>
    </row>
    <row r="827" spans="2:16" x14ac:dyDescent="0.25">
      <c r="B827" s="51" t="e">
        <f t="shared" ca="1" si="285"/>
        <v>#REF!</v>
      </c>
      <c r="C827" s="703" t="e">
        <f t="shared" ca="1" si="286"/>
        <v>#REF!</v>
      </c>
      <c r="I827" t="s">
        <v>173</v>
      </c>
      <c r="J827" t="s">
        <v>162</v>
      </c>
      <c r="K827" t="s">
        <v>33</v>
      </c>
      <c r="L827" t="str">
        <f t="shared" si="291"/>
        <v>GastoTur-Prov-Duración</v>
      </c>
      <c r="N827">
        <f>N826-1</f>
        <v>9</v>
      </c>
      <c r="O827">
        <f t="shared" si="294"/>
        <v>47</v>
      </c>
      <c r="P827" t="e">
        <f t="shared" ca="1" si="292"/>
        <v>#REF!</v>
      </c>
    </row>
    <row r="828" spans="2:16" x14ac:dyDescent="0.25">
      <c r="B828" s="51" t="e">
        <f t="shared" ca="1" si="285"/>
        <v>#REF!</v>
      </c>
      <c r="C828" s="703" t="e">
        <f t="shared" ca="1" si="286"/>
        <v>#REF!</v>
      </c>
      <c r="I828" t="s">
        <v>173</v>
      </c>
      <c r="J828" t="s">
        <v>162</v>
      </c>
      <c r="K828" t="s">
        <v>33</v>
      </c>
      <c r="L828" t="str">
        <f t="shared" si="291"/>
        <v>GastoTur-Prov-Duración</v>
      </c>
      <c r="N828">
        <f>N827+1</f>
        <v>10</v>
      </c>
      <c r="O828">
        <f t="shared" si="294"/>
        <v>57</v>
      </c>
      <c r="P828" t="e">
        <f t="shared" ca="1" si="292"/>
        <v>#REF!</v>
      </c>
    </row>
    <row r="829" spans="2:16" x14ac:dyDescent="0.25">
      <c r="B829" s="51" t="e">
        <f t="shared" ca="1" si="285"/>
        <v>#REF!</v>
      </c>
      <c r="C829" s="703" t="e">
        <f t="shared" ca="1" si="286"/>
        <v>#REF!</v>
      </c>
      <c r="I829" t="s">
        <v>173</v>
      </c>
      <c r="J829" t="s">
        <v>162</v>
      </c>
      <c r="K829" t="s">
        <v>33</v>
      </c>
      <c r="L829" t="str">
        <f t="shared" si="291"/>
        <v>GastoTur-Prov-Duración</v>
      </c>
      <c r="N829">
        <f>N828-1</f>
        <v>9</v>
      </c>
      <c r="O829">
        <f t="shared" si="294"/>
        <v>66</v>
      </c>
      <c r="P829" t="e">
        <f t="shared" ca="1" si="292"/>
        <v>#REF!</v>
      </c>
    </row>
    <row r="830" spans="2:16" x14ac:dyDescent="0.25">
      <c r="B830" s="51" t="e">
        <f t="shared" ca="1" si="285"/>
        <v>#REF!</v>
      </c>
      <c r="C830" s="703" t="e">
        <f t="shared" ca="1" si="286"/>
        <v>#REF!</v>
      </c>
      <c r="I830" t="s">
        <v>173</v>
      </c>
      <c r="J830" t="s">
        <v>163</v>
      </c>
      <c r="K830" t="s">
        <v>33</v>
      </c>
      <c r="L830" t="str">
        <f t="shared" si="291"/>
        <v>GastoTur-Destino-Duración</v>
      </c>
      <c r="M830">
        <v>1</v>
      </c>
      <c r="N830">
        <v>12</v>
      </c>
      <c r="O830">
        <f t="shared" si="294"/>
        <v>1</v>
      </c>
      <c r="P830" t="e">
        <f t="shared" ca="1" si="292"/>
        <v>#REF!</v>
      </c>
    </row>
    <row r="831" spans="2:16" x14ac:dyDescent="0.25">
      <c r="B831" s="51" t="e">
        <f t="shared" ca="1" si="285"/>
        <v>#REF!</v>
      </c>
      <c r="C831" s="703" t="e">
        <f t="shared" ca="1" si="286"/>
        <v>#REF!</v>
      </c>
      <c r="I831" t="s">
        <v>173</v>
      </c>
      <c r="J831" t="s">
        <v>163</v>
      </c>
      <c r="K831" t="s">
        <v>33</v>
      </c>
      <c r="L831" t="str">
        <f t="shared" si="291"/>
        <v>GastoTur-Destino-Duración</v>
      </c>
      <c r="N831">
        <f t="shared" ref="N831:N833" si="297">N830</f>
        <v>12</v>
      </c>
      <c r="O831">
        <f t="shared" si="294"/>
        <v>13</v>
      </c>
      <c r="P831" t="e">
        <f t="shared" ca="1" si="292"/>
        <v>#REF!</v>
      </c>
    </row>
    <row r="832" spans="2:16" x14ac:dyDescent="0.25">
      <c r="B832" s="51" t="e">
        <f t="shared" ca="1" si="285"/>
        <v>#REF!</v>
      </c>
      <c r="C832" s="703" t="e">
        <f t="shared" ca="1" si="286"/>
        <v>#REF!</v>
      </c>
      <c r="I832" t="s">
        <v>173</v>
      </c>
      <c r="J832" t="s">
        <v>163</v>
      </c>
      <c r="K832" t="s">
        <v>33</v>
      </c>
      <c r="L832" t="str">
        <f t="shared" si="291"/>
        <v>GastoTur-Destino-Duración</v>
      </c>
      <c r="N832">
        <f t="shared" si="297"/>
        <v>12</v>
      </c>
      <c r="O832">
        <f t="shared" si="294"/>
        <v>25</v>
      </c>
      <c r="P832" t="e">
        <f t="shared" ca="1" si="292"/>
        <v>#REF!</v>
      </c>
    </row>
    <row r="833" spans="2:16" x14ac:dyDescent="0.25">
      <c r="B833" s="51" t="e">
        <f t="shared" ref="B833:B877" ca="1" si="298">MID(P833,1,FIND(".-",P833)-1)</f>
        <v>#REF!</v>
      </c>
      <c r="C833" s="703" t="e">
        <f t="shared" ref="C833:C877" ca="1" si="299">MID(P833,FIND(".-",P833)+3,(LEN(P833)-FIND(".-",P833)-2))</f>
        <v>#REF!</v>
      </c>
      <c r="I833" t="s">
        <v>173</v>
      </c>
      <c r="J833" t="s">
        <v>163</v>
      </c>
      <c r="K833" t="s">
        <v>33</v>
      </c>
      <c r="L833" t="str">
        <f t="shared" si="291"/>
        <v>GastoTur-Destino-Duración</v>
      </c>
      <c r="N833">
        <f t="shared" si="297"/>
        <v>12</v>
      </c>
      <c r="O833">
        <f t="shared" si="294"/>
        <v>37</v>
      </c>
      <c r="P833" t="e">
        <f t="shared" ca="1" si="292"/>
        <v>#REF!</v>
      </c>
    </row>
    <row r="834" spans="2:16" x14ac:dyDescent="0.25">
      <c r="B834" s="51" t="e">
        <f t="shared" ca="1" si="298"/>
        <v>#REF!</v>
      </c>
      <c r="C834" s="703" t="e">
        <f t="shared" ca="1" si="299"/>
        <v>#REF!</v>
      </c>
      <c r="I834" t="s">
        <v>173</v>
      </c>
      <c r="J834" t="s">
        <v>163</v>
      </c>
      <c r="K834" t="s">
        <v>33</v>
      </c>
      <c r="L834" t="str">
        <f t="shared" si="291"/>
        <v>GastoTur-Destino-Duración</v>
      </c>
      <c r="N834">
        <f>N833+1</f>
        <v>13</v>
      </c>
      <c r="O834">
        <f t="shared" si="294"/>
        <v>50</v>
      </c>
      <c r="P834" t="e">
        <f t="shared" ca="1" si="292"/>
        <v>#REF!</v>
      </c>
    </row>
    <row r="835" spans="2:16" x14ac:dyDescent="0.25">
      <c r="B835" s="51" t="e">
        <f t="shared" ca="1" si="298"/>
        <v>#REF!</v>
      </c>
      <c r="C835" s="703" t="e">
        <f t="shared" ca="1" si="299"/>
        <v>#REF!</v>
      </c>
      <c r="I835" t="s">
        <v>173</v>
      </c>
      <c r="J835" t="s">
        <v>163</v>
      </c>
      <c r="K835" t="s">
        <v>33</v>
      </c>
      <c r="L835" t="str">
        <f t="shared" si="291"/>
        <v>GastoTur-Destino-Duración</v>
      </c>
      <c r="N835">
        <f>N834-1</f>
        <v>12</v>
      </c>
      <c r="O835">
        <f t="shared" si="294"/>
        <v>62</v>
      </c>
      <c r="P835" t="e">
        <f t="shared" ca="1" si="292"/>
        <v>#REF!</v>
      </c>
    </row>
    <row r="836" spans="2:16" x14ac:dyDescent="0.25">
      <c r="B836" s="51" t="e">
        <f t="shared" ca="1" si="298"/>
        <v>#REF!</v>
      </c>
      <c r="C836" s="703" t="e">
        <f t="shared" ca="1" si="299"/>
        <v>#REF!</v>
      </c>
      <c r="I836" t="s">
        <v>173</v>
      </c>
      <c r="J836" t="s">
        <v>163</v>
      </c>
      <c r="K836" t="s">
        <v>33</v>
      </c>
      <c r="L836" t="str">
        <f t="shared" si="291"/>
        <v>GastoTur-Destino-Duración</v>
      </c>
      <c r="N836">
        <f>N835+1</f>
        <v>13</v>
      </c>
      <c r="O836">
        <f t="shared" si="294"/>
        <v>75</v>
      </c>
      <c r="P836" t="e">
        <f t="shared" ca="1" si="292"/>
        <v>#REF!</v>
      </c>
    </row>
    <row r="837" spans="2:16" x14ac:dyDescent="0.25">
      <c r="B837" s="51" t="e">
        <f t="shared" ca="1" si="298"/>
        <v>#REF!</v>
      </c>
      <c r="C837" s="703" t="e">
        <f t="shared" ca="1" si="299"/>
        <v>#REF!</v>
      </c>
      <c r="I837" t="s">
        <v>173</v>
      </c>
      <c r="J837" t="s">
        <v>163</v>
      </c>
      <c r="K837" t="s">
        <v>33</v>
      </c>
      <c r="L837" t="str">
        <f t="shared" si="291"/>
        <v>GastoTur-Destino-Duración</v>
      </c>
      <c r="N837">
        <f>N836-1</f>
        <v>12</v>
      </c>
      <c r="O837">
        <f t="shared" si="294"/>
        <v>87</v>
      </c>
      <c r="P837" t="e">
        <f t="shared" ca="1" si="292"/>
        <v>#REF!</v>
      </c>
    </row>
    <row r="838" spans="2:16" ht="34.200000000000003" x14ac:dyDescent="0.25">
      <c r="B838" s="51" t="str">
        <f t="shared" ca="1" si="298"/>
        <v>T171GT</v>
      </c>
      <c r="C838" s="703" t="str">
        <f t="shared" ca="1" si="299"/>
        <v>Gasto total de turistas procedentes del extranjero con destino en la C.A. de Euskadi, por la forma de organización del viaje según alojamiento utilizado. 2017. (V. Absolutos)</v>
      </c>
      <c r="I838" t="s">
        <v>173</v>
      </c>
      <c r="J838" t="s">
        <v>40</v>
      </c>
      <c r="K838" t="s">
        <v>39</v>
      </c>
      <c r="L838" t="str">
        <f t="shared" ref="L838:L861" si="300">IF(LEN(K838)=0,CONCATENATE(I838,"-",J838),CONCATENATE(I838,"-",J838,"-",K838))</f>
        <v>GastoTur-Paquete-Aloja</v>
      </c>
      <c r="M838">
        <v>1</v>
      </c>
      <c r="N838">
        <v>7</v>
      </c>
      <c r="O838">
        <f t="shared" si="294"/>
        <v>1</v>
      </c>
      <c r="P838" t="str">
        <f t="shared" ref="P838:P861" ca="1" si="301">INDIRECT("'" &amp; L838 &amp; "'!A" &amp;  O838)</f>
        <v>T171GT.- Gasto total de turistas procedentes del extranjero con destino en la C.A. de Euskadi, por la forma de organización del viaje según alojamiento utilizado. 2017. (V. Absolutos)</v>
      </c>
    </row>
    <row r="839" spans="2:16" ht="34.200000000000003" x14ac:dyDescent="0.25">
      <c r="B839" s="51" t="str">
        <f t="shared" ca="1" si="298"/>
        <v>T171H</v>
      </c>
      <c r="C839" s="703" t="str">
        <f t="shared" ca="1" si="299"/>
        <v>Gasto total de turistas procedentes del extranjero con destino en la C.A. de Euskadi, por la forma de organización del viaje según alojamiento utilizado. 2017. (% Horizontal)</v>
      </c>
      <c r="I839" t="s">
        <v>173</v>
      </c>
      <c r="J839" t="s">
        <v>40</v>
      </c>
      <c r="K839" t="s">
        <v>39</v>
      </c>
      <c r="L839" t="str">
        <f t="shared" si="300"/>
        <v>GastoTur-Paquete-Aloja</v>
      </c>
      <c r="N839">
        <f t="shared" ref="N839:N841" si="302">N838</f>
        <v>7</v>
      </c>
      <c r="O839">
        <f t="shared" si="294"/>
        <v>8</v>
      </c>
      <c r="P839" t="str">
        <f t="shared" ca="1" si="301"/>
        <v>T171H.- Gasto total de turistas procedentes del extranjero con destino en la C.A. de Euskadi, por la forma de organización del viaje según alojamiento utilizado. 2017. (% Horizontal)</v>
      </c>
    </row>
    <row r="840" spans="2:16" ht="34.200000000000003" x14ac:dyDescent="0.25">
      <c r="B840" s="51" t="str">
        <f t="shared" ca="1" si="298"/>
        <v>T171V</v>
      </c>
      <c r="C840" s="703" t="str">
        <f t="shared" ca="1" si="299"/>
        <v>Gasto total de turistas procedentes del extranjero con destino en la C.A. de Euskadi, por la forma de organización del viaje según alojamiento utilizado. 2017. (% Vertical)</v>
      </c>
      <c r="I840" t="s">
        <v>173</v>
      </c>
      <c r="J840" t="s">
        <v>40</v>
      </c>
      <c r="K840" t="s">
        <v>39</v>
      </c>
      <c r="L840" t="str">
        <f t="shared" si="300"/>
        <v>GastoTur-Paquete-Aloja</v>
      </c>
      <c r="N840">
        <f t="shared" si="302"/>
        <v>7</v>
      </c>
      <c r="O840">
        <f t="shared" si="294"/>
        <v>15</v>
      </c>
      <c r="P840" t="str">
        <f t="shared" ca="1" si="301"/>
        <v>T171V.- Gasto total de turistas procedentes del extranjero con destino en la C.A. de Euskadi, por la forma de organización del viaje según alojamiento utilizado. 2017. (% Vertical)</v>
      </c>
    </row>
    <row r="841" spans="2:16" ht="34.200000000000003" x14ac:dyDescent="0.25">
      <c r="B841" s="51" t="str">
        <f t="shared" ca="1" si="298"/>
        <v>V171GT</v>
      </c>
      <c r="C841" s="703" t="str">
        <f t="shared" ca="1" si="299"/>
        <v>Variación interanual del gasto total de turistas procedentes del extranjero con destino en la C.A. de Euskadi, por la forma de organización del viaje según alojamiento utilizado. 2017. (% Variación)</v>
      </c>
      <c r="I841" t="s">
        <v>173</v>
      </c>
      <c r="J841" t="s">
        <v>40</v>
      </c>
      <c r="K841" t="s">
        <v>39</v>
      </c>
      <c r="L841" t="str">
        <f t="shared" si="300"/>
        <v>GastoTur-Paquete-Aloja</v>
      </c>
      <c r="N841">
        <f t="shared" si="302"/>
        <v>7</v>
      </c>
      <c r="O841">
        <f t="shared" si="294"/>
        <v>22</v>
      </c>
      <c r="P841" t="str">
        <f t="shared" ca="1" si="301"/>
        <v>V171GT.- Variación interanual del gasto total de turistas procedentes del extranjero con destino en la C.A. de Euskadi, por la forma de organización del viaje según alojamiento utilizado. 2017. (% Variación)</v>
      </c>
    </row>
    <row r="842" spans="2:16" ht="34.200000000000003" x14ac:dyDescent="0.25">
      <c r="B842" s="51" t="str">
        <f t="shared" ca="1" si="298"/>
        <v>T171GMD</v>
      </c>
      <c r="C842" s="703" t="str">
        <f t="shared" ca="1" si="299"/>
        <v>Gasto medio diario de turistas procedentes del extranjero con destino en la C.A. de Euskadi, por la forma de organización del viaje según alojamiento utilizado. 2017. (V. Absolutos)</v>
      </c>
      <c r="I842" t="s">
        <v>173</v>
      </c>
      <c r="J842" t="s">
        <v>40</v>
      </c>
      <c r="K842" t="s">
        <v>39</v>
      </c>
      <c r="L842" t="str">
        <f t="shared" si="300"/>
        <v>GastoTur-Paquete-Aloja</v>
      </c>
      <c r="N842">
        <f>N841+1</f>
        <v>8</v>
      </c>
      <c r="O842">
        <f t="shared" si="294"/>
        <v>30</v>
      </c>
      <c r="P842" t="str">
        <f t="shared" ca="1" si="301"/>
        <v>T171GMD.- Gasto medio diario de turistas procedentes del extranjero con destino en la C.A. de Euskadi, por la forma de organización del viaje según alojamiento utilizado. 2017. (V. Absolutos)</v>
      </c>
    </row>
    <row r="843" spans="2:16" ht="34.200000000000003" x14ac:dyDescent="0.25">
      <c r="B843" s="51" t="str">
        <f t="shared" ca="1" si="298"/>
        <v>V171GMD</v>
      </c>
      <c r="C843" s="703" t="str">
        <f t="shared" ca="1" si="299"/>
        <v>Variación interanual del gasto medio diario de turistas procedentes del extranjero con destino en la C.A. de Euskadi, por la forma de organización del viaje según alojamiento utilizado. 2017. (% Variación)</v>
      </c>
      <c r="I843" t="s">
        <v>173</v>
      </c>
      <c r="J843" t="s">
        <v>40</v>
      </c>
      <c r="K843" t="s">
        <v>39</v>
      </c>
      <c r="L843" t="str">
        <f t="shared" si="300"/>
        <v>GastoTur-Paquete-Aloja</v>
      </c>
      <c r="N843">
        <f>N842-1</f>
        <v>7</v>
      </c>
      <c r="O843">
        <f t="shared" si="294"/>
        <v>37</v>
      </c>
      <c r="P843" t="str">
        <f t="shared" ca="1" si="301"/>
        <v>V171GMD.- Variación interanual del gasto medio diario de turistas procedentes del extranjero con destino en la C.A. de Euskadi, por la forma de organización del viaje según alojamiento utilizado. 2017. (% Variación)</v>
      </c>
    </row>
    <row r="844" spans="2:16" ht="34.200000000000003" x14ac:dyDescent="0.25">
      <c r="B844" s="51" t="str">
        <f t="shared" ca="1" si="298"/>
        <v>T171GMP</v>
      </c>
      <c r="C844" s="703" t="str">
        <f t="shared" ca="1" si="299"/>
        <v>Gasto medio por persona de turistas procedentes del extranjero con destino en la C.A. de Euskadi, por la forma de organización del viaje según alojamiento utilizado. 2017. (V. Absolutos)</v>
      </c>
      <c r="I844" t="s">
        <v>173</v>
      </c>
      <c r="J844" t="s">
        <v>40</v>
      </c>
      <c r="K844" t="s">
        <v>39</v>
      </c>
      <c r="L844" t="str">
        <f t="shared" si="300"/>
        <v>GastoTur-Paquete-Aloja</v>
      </c>
      <c r="N844">
        <f>N843+1</f>
        <v>8</v>
      </c>
      <c r="O844">
        <f t="shared" si="294"/>
        <v>45</v>
      </c>
      <c r="P844" t="str">
        <f t="shared" ca="1" si="301"/>
        <v>T171GMP.- Gasto medio por persona de turistas procedentes del extranjero con destino en la C.A. de Euskadi, por la forma de organización del viaje según alojamiento utilizado. 2017. (V. Absolutos)</v>
      </c>
    </row>
    <row r="845" spans="2:16" ht="34.200000000000003" x14ac:dyDescent="0.25">
      <c r="B845" s="51" t="str">
        <f t="shared" ca="1" si="298"/>
        <v>V171GMP</v>
      </c>
      <c r="C845" s="703" t="str">
        <f t="shared" ca="1" si="299"/>
        <v>Variación interanual del gasto medio por persona de turistas procedentes del extranjero con destino en la C.A. de Euskadi, por la forma de organización del viaje según alojamiento utilizado. 2017. (% Variación)</v>
      </c>
      <c r="I845" t="s">
        <v>173</v>
      </c>
      <c r="J845" t="s">
        <v>40</v>
      </c>
      <c r="K845" t="s">
        <v>39</v>
      </c>
      <c r="L845" t="str">
        <f t="shared" si="300"/>
        <v>GastoTur-Paquete-Aloja</v>
      </c>
      <c r="N845">
        <f>N844-1</f>
        <v>7</v>
      </c>
      <c r="O845">
        <f t="shared" si="294"/>
        <v>52</v>
      </c>
      <c r="P845" t="str">
        <f t="shared" ca="1" si="301"/>
        <v>V171GMP.- Variación interanual del gasto medio por persona de turistas procedentes del extranjero con destino en la C.A. de Euskadi, por la forma de organización del viaje según alojamiento utilizado. 2017. (% Variación)</v>
      </c>
    </row>
    <row r="846" spans="2:16" x14ac:dyDescent="0.25">
      <c r="B846" s="51" t="e">
        <f t="shared" ca="1" si="298"/>
        <v>#REF!</v>
      </c>
      <c r="C846" s="703" t="e">
        <f t="shared" ca="1" si="299"/>
        <v>#REF!</v>
      </c>
      <c r="I846" t="s">
        <v>173</v>
      </c>
      <c r="J846" t="s">
        <v>162</v>
      </c>
      <c r="K846" t="s">
        <v>39</v>
      </c>
      <c r="L846" t="str">
        <f t="shared" si="300"/>
        <v>GastoTur-Prov-Aloja</v>
      </c>
      <c r="M846">
        <v>1</v>
      </c>
      <c r="N846">
        <v>10</v>
      </c>
      <c r="O846">
        <f t="shared" si="294"/>
        <v>1</v>
      </c>
      <c r="P846" t="e">
        <f t="shared" ca="1" si="301"/>
        <v>#REF!</v>
      </c>
    </row>
    <row r="847" spans="2:16" x14ac:dyDescent="0.25">
      <c r="B847" s="51" t="e">
        <f t="shared" ca="1" si="298"/>
        <v>#REF!</v>
      </c>
      <c r="C847" s="703" t="e">
        <f t="shared" ca="1" si="299"/>
        <v>#REF!</v>
      </c>
      <c r="I847" t="s">
        <v>173</v>
      </c>
      <c r="J847" t="s">
        <v>162</v>
      </c>
      <c r="K847" t="s">
        <v>39</v>
      </c>
      <c r="L847" t="str">
        <f t="shared" si="300"/>
        <v>GastoTur-Prov-Aloja</v>
      </c>
      <c r="N847">
        <f t="shared" ref="N847:N849" si="303">N846</f>
        <v>10</v>
      </c>
      <c r="O847">
        <f t="shared" si="294"/>
        <v>11</v>
      </c>
      <c r="P847" t="e">
        <f t="shared" ca="1" si="301"/>
        <v>#REF!</v>
      </c>
    </row>
    <row r="848" spans="2:16" x14ac:dyDescent="0.25">
      <c r="B848" s="51" t="e">
        <f t="shared" ca="1" si="298"/>
        <v>#REF!</v>
      </c>
      <c r="C848" s="703" t="e">
        <f t="shared" ca="1" si="299"/>
        <v>#REF!</v>
      </c>
      <c r="I848" t="s">
        <v>173</v>
      </c>
      <c r="J848" t="s">
        <v>162</v>
      </c>
      <c r="K848" t="s">
        <v>39</v>
      </c>
      <c r="L848" t="str">
        <f t="shared" si="300"/>
        <v>GastoTur-Prov-Aloja</v>
      </c>
      <c r="N848">
        <f t="shared" si="303"/>
        <v>10</v>
      </c>
      <c r="O848">
        <f t="shared" si="294"/>
        <v>21</v>
      </c>
      <c r="P848" t="e">
        <f t="shared" ca="1" si="301"/>
        <v>#REF!</v>
      </c>
    </row>
    <row r="849" spans="2:16" x14ac:dyDescent="0.25">
      <c r="B849" s="51" t="e">
        <f t="shared" ca="1" si="298"/>
        <v>#REF!</v>
      </c>
      <c r="C849" s="703" t="e">
        <f t="shared" ca="1" si="299"/>
        <v>#REF!</v>
      </c>
      <c r="I849" t="s">
        <v>173</v>
      </c>
      <c r="J849" t="s">
        <v>162</v>
      </c>
      <c r="K849" t="s">
        <v>39</v>
      </c>
      <c r="L849" t="str">
        <f t="shared" si="300"/>
        <v>GastoTur-Prov-Aloja</v>
      </c>
      <c r="N849">
        <f t="shared" si="303"/>
        <v>10</v>
      </c>
      <c r="O849">
        <f t="shared" si="294"/>
        <v>31</v>
      </c>
      <c r="P849" t="e">
        <f t="shared" ca="1" si="301"/>
        <v>#REF!</v>
      </c>
    </row>
    <row r="850" spans="2:16" x14ac:dyDescent="0.25">
      <c r="B850" s="51" t="e">
        <f t="shared" ca="1" si="298"/>
        <v>#REF!</v>
      </c>
      <c r="C850" s="703" t="e">
        <f t="shared" ca="1" si="299"/>
        <v>#REF!</v>
      </c>
      <c r="I850" t="s">
        <v>173</v>
      </c>
      <c r="J850" t="s">
        <v>162</v>
      </c>
      <c r="K850" t="s">
        <v>39</v>
      </c>
      <c r="L850" t="str">
        <f t="shared" si="300"/>
        <v>GastoTur-Prov-Aloja</v>
      </c>
      <c r="N850">
        <f>N849+1</f>
        <v>11</v>
      </c>
      <c r="O850">
        <f t="shared" si="294"/>
        <v>42</v>
      </c>
      <c r="P850" t="e">
        <f t="shared" ca="1" si="301"/>
        <v>#REF!</v>
      </c>
    </row>
    <row r="851" spans="2:16" x14ac:dyDescent="0.25">
      <c r="B851" s="51" t="e">
        <f t="shared" ca="1" si="298"/>
        <v>#REF!</v>
      </c>
      <c r="C851" s="703" t="e">
        <f t="shared" ca="1" si="299"/>
        <v>#REF!</v>
      </c>
      <c r="I851" t="s">
        <v>173</v>
      </c>
      <c r="J851" t="s">
        <v>162</v>
      </c>
      <c r="K851" t="s">
        <v>39</v>
      </c>
      <c r="L851" t="str">
        <f t="shared" si="300"/>
        <v>GastoTur-Prov-Aloja</v>
      </c>
      <c r="N851">
        <f>N850-1</f>
        <v>10</v>
      </c>
      <c r="O851">
        <f t="shared" si="294"/>
        <v>52</v>
      </c>
      <c r="P851" t="e">
        <f t="shared" ca="1" si="301"/>
        <v>#REF!</v>
      </c>
    </row>
    <row r="852" spans="2:16" x14ac:dyDescent="0.25">
      <c r="B852" s="51" t="e">
        <f t="shared" ca="1" si="298"/>
        <v>#REF!</v>
      </c>
      <c r="C852" s="703" t="e">
        <f t="shared" ca="1" si="299"/>
        <v>#REF!</v>
      </c>
      <c r="I852" t="s">
        <v>173</v>
      </c>
      <c r="J852" t="s">
        <v>162</v>
      </c>
      <c r="K852" t="s">
        <v>39</v>
      </c>
      <c r="L852" t="str">
        <f t="shared" si="300"/>
        <v>GastoTur-Prov-Aloja</v>
      </c>
      <c r="N852">
        <f>N851+1</f>
        <v>11</v>
      </c>
      <c r="O852">
        <f t="shared" si="294"/>
        <v>63</v>
      </c>
      <c r="P852" t="e">
        <f t="shared" ca="1" si="301"/>
        <v>#REF!</v>
      </c>
    </row>
    <row r="853" spans="2:16" x14ac:dyDescent="0.25">
      <c r="B853" s="51" t="e">
        <f t="shared" ca="1" si="298"/>
        <v>#REF!</v>
      </c>
      <c r="C853" s="703" t="e">
        <f t="shared" ca="1" si="299"/>
        <v>#REF!</v>
      </c>
      <c r="I853" t="s">
        <v>173</v>
      </c>
      <c r="J853" t="s">
        <v>162</v>
      </c>
      <c r="K853" t="s">
        <v>39</v>
      </c>
      <c r="L853" t="str">
        <f t="shared" si="300"/>
        <v>GastoTur-Prov-Aloja</v>
      </c>
      <c r="N853">
        <f>N852-1</f>
        <v>10</v>
      </c>
      <c r="O853">
        <f t="shared" si="294"/>
        <v>73</v>
      </c>
      <c r="P853" t="e">
        <f t="shared" ca="1" si="301"/>
        <v>#REF!</v>
      </c>
    </row>
    <row r="854" spans="2:16" x14ac:dyDescent="0.25">
      <c r="B854" s="51" t="e">
        <f t="shared" ca="1" si="298"/>
        <v>#REF!</v>
      </c>
      <c r="C854" s="703" t="e">
        <f t="shared" ca="1" si="299"/>
        <v>#REF!</v>
      </c>
      <c r="I854" t="s">
        <v>173</v>
      </c>
      <c r="J854" t="s">
        <v>163</v>
      </c>
      <c r="K854" t="s">
        <v>39</v>
      </c>
      <c r="L854" t="str">
        <f t="shared" si="300"/>
        <v>GastoTur-Destino-Aloja</v>
      </c>
      <c r="M854">
        <v>1</v>
      </c>
      <c r="N854">
        <v>13</v>
      </c>
      <c r="O854">
        <f t="shared" si="294"/>
        <v>1</v>
      </c>
      <c r="P854" t="e">
        <f t="shared" ca="1" si="301"/>
        <v>#REF!</v>
      </c>
    </row>
    <row r="855" spans="2:16" x14ac:dyDescent="0.25">
      <c r="B855" s="51" t="e">
        <f t="shared" ca="1" si="298"/>
        <v>#REF!</v>
      </c>
      <c r="C855" s="703" t="e">
        <f t="shared" ca="1" si="299"/>
        <v>#REF!</v>
      </c>
      <c r="I855" t="s">
        <v>173</v>
      </c>
      <c r="J855" t="s">
        <v>163</v>
      </c>
      <c r="K855" t="s">
        <v>39</v>
      </c>
      <c r="L855" t="str">
        <f t="shared" si="300"/>
        <v>GastoTur-Destino-Aloja</v>
      </c>
      <c r="N855">
        <f t="shared" ref="N855:N857" si="304">N854</f>
        <v>13</v>
      </c>
      <c r="O855">
        <f t="shared" si="294"/>
        <v>14</v>
      </c>
      <c r="P855" t="e">
        <f t="shared" ca="1" si="301"/>
        <v>#REF!</v>
      </c>
    </row>
    <row r="856" spans="2:16" x14ac:dyDescent="0.25">
      <c r="B856" s="51" t="e">
        <f t="shared" ca="1" si="298"/>
        <v>#REF!</v>
      </c>
      <c r="C856" s="703" t="e">
        <f t="shared" ca="1" si="299"/>
        <v>#REF!</v>
      </c>
      <c r="I856" t="s">
        <v>173</v>
      </c>
      <c r="J856" t="s">
        <v>163</v>
      </c>
      <c r="K856" t="s">
        <v>39</v>
      </c>
      <c r="L856" t="str">
        <f t="shared" si="300"/>
        <v>GastoTur-Destino-Aloja</v>
      </c>
      <c r="N856">
        <f t="shared" si="304"/>
        <v>13</v>
      </c>
      <c r="O856">
        <f t="shared" si="294"/>
        <v>27</v>
      </c>
      <c r="P856" t="e">
        <f t="shared" ca="1" si="301"/>
        <v>#REF!</v>
      </c>
    </row>
    <row r="857" spans="2:16" x14ac:dyDescent="0.25">
      <c r="B857" s="51" t="e">
        <f t="shared" ca="1" si="298"/>
        <v>#REF!</v>
      </c>
      <c r="C857" s="703" t="e">
        <f t="shared" ca="1" si="299"/>
        <v>#REF!</v>
      </c>
      <c r="I857" t="s">
        <v>173</v>
      </c>
      <c r="J857" t="s">
        <v>163</v>
      </c>
      <c r="K857" t="s">
        <v>39</v>
      </c>
      <c r="L857" t="str">
        <f t="shared" si="300"/>
        <v>GastoTur-Destino-Aloja</v>
      </c>
      <c r="N857">
        <f t="shared" si="304"/>
        <v>13</v>
      </c>
      <c r="O857">
        <f t="shared" si="294"/>
        <v>40</v>
      </c>
      <c r="P857" t="e">
        <f t="shared" ca="1" si="301"/>
        <v>#REF!</v>
      </c>
    </row>
    <row r="858" spans="2:16" x14ac:dyDescent="0.25">
      <c r="B858" s="51" t="e">
        <f t="shared" ca="1" si="298"/>
        <v>#REF!</v>
      </c>
      <c r="C858" s="703" t="e">
        <f t="shared" ca="1" si="299"/>
        <v>#REF!</v>
      </c>
      <c r="I858" t="s">
        <v>173</v>
      </c>
      <c r="J858" t="s">
        <v>163</v>
      </c>
      <c r="K858" t="s">
        <v>39</v>
      </c>
      <c r="L858" t="str">
        <f t="shared" si="300"/>
        <v>GastoTur-Destino-Aloja</v>
      </c>
      <c r="N858">
        <f>N857+1</f>
        <v>14</v>
      </c>
      <c r="O858">
        <f t="shared" si="294"/>
        <v>54</v>
      </c>
      <c r="P858" t="e">
        <f t="shared" ca="1" si="301"/>
        <v>#REF!</v>
      </c>
    </row>
    <row r="859" spans="2:16" x14ac:dyDescent="0.25">
      <c r="B859" s="51" t="e">
        <f t="shared" ca="1" si="298"/>
        <v>#REF!</v>
      </c>
      <c r="C859" s="703" t="e">
        <f t="shared" ca="1" si="299"/>
        <v>#REF!</v>
      </c>
      <c r="I859" t="s">
        <v>173</v>
      </c>
      <c r="J859" t="s">
        <v>163</v>
      </c>
      <c r="K859" t="s">
        <v>39</v>
      </c>
      <c r="L859" t="str">
        <f t="shared" si="300"/>
        <v>GastoTur-Destino-Aloja</v>
      </c>
      <c r="N859">
        <f>N858-1</f>
        <v>13</v>
      </c>
      <c r="O859">
        <f t="shared" si="294"/>
        <v>67</v>
      </c>
      <c r="P859" t="e">
        <f t="shared" ca="1" si="301"/>
        <v>#REF!</v>
      </c>
    </row>
    <row r="860" spans="2:16" x14ac:dyDescent="0.25">
      <c r="B860" s="51" t="e">
        <f t="shared" ca="1" si="298"/>
        <v>#REF!</v>
      </c>
      <c r="C860" s="703" t="e">
        <f t="shared" ca="1" si="299"/>
        <v>#REF!</v>
      </c>
      <c r="I860" t="s">
        <v>173</v>
      </c>
      <c r="J860" t="s">
        <v>163</v>
      </c>
      <c r="K860" t="s">
        <v>39</v>
      </c>
      <c r="L860" t="str">
        <f t="shared" si="300"/>
        <v>GastoTur-Destino-Aloja</v>
      </c>
      <c r="N860">
        <f>N859+1</f>
        <v>14</v>
      </c>
      <c r="O860">
        <f t="shared" si="294"/>
        <v>81</v>
      </c>
      <c r="P860" t="e">
        <f t="shared" ca="1" si="301"/>
        <v>#REF!</v>
      </c>
    </row>
    <row r="861" spans="2:16" x14ac:dyDescent="0.25">
      <c r="B861" s="51" t="e">
        <f t="shared" ca="1" si="298"/>
        <v>#REF!</v>
      </c>
      <c r="C861" s="703" t="e">
        <f t="shared" ca="1" si="299"/>
        <v>#REF!</v>
      </c>
      <c r="I861" t="s">
        <v>173</v>
      </c>
      <c r="J861" t="s">
        <v>163</v>
      </c>
      <c r="K861" t="s">
        <v>39</v>
      </c>
      <c r="L861" t="str">
        <f t="shared" si="300"/>
        <v>GastoTur-Destino-Aloja</v>
      </c>
      <c r="N861">
        <f>N860-1</f>
        <v>13</v>
      </c>
      <c r="O861">
        <f t="shared" si="294"/>
        <v>94</v>
      </c>
      <c r="P861" t="e">
        <f t="shared" ca="1" si="301"/>
        <v>#REF!</v>
      </c>
    </row>
    <row r="862" spans="2:16" x14ac:dyDescent="0.25">
      <c r="B862" s="51" t="e">
        <f t="shared" ca="1" si="298"/>
        <v>#REF!</v>
      </c>
      <c r="C862" s="703" t="e">
        <f t="shared" ca="1" si="299"/>
        <v>#REF!</v>
      </c>
      <c r="I862" t="s">
        <v>173</v>
      </c>
      <c r="J862" t="s">
        <v>162</v>
      </c>
      <c r="K862" t="s">
        <v>40</v>
      </c>
      <c r="L862" t="str">
        <f t="shared" ref="L862:L877" si="305">IF(LEN(K862)=0,CONCATENATE(I862,"-",J862),CONCATENATE(I862,"-",J862,"-",K862))</f>
        <v>GastoTur-Prov-Paquete</v>
      </c>
      <c r="M862">
        <v>1</v>
      </c>
      <c r="N862">
        <v>10</v>
      </c>
      <c r="O862">
        <f t="shared" si="294"/>
        <v>1</v>
      </c>
      <c r="P862" t="e">
        <f t="shared" ref="P862:P877" ca="1" si="306">INDIRECT("'" &amp; L862 &amp; "'!A" &amp;  O862)</f>
        <v>#REF!</v>
      </c>
    </row>
    <row r="863" spans="2:16" x14ac:dyDescent="0.25">
      <c r="B863" s="51" t="e">
        <f t="shared" ca="1" si="298"/>
        <v>#REF!</v>
      </c>
      <c r="C863" s="703" t="e">
        <f t="shared" ca="1" si="299"/>
        <v>#REF!</v>
      </c>
      <c r="I863" t="s">
        <v>173</v>
      </c>
      <c r="J863" t="s">
        <v>162</v>
      </c>
      <c r="K863" t="s">
        <v>40</v>
      </c>
      <c r="L863" t="str">
        <f t="shared" si="305"/>
        <v>GastoTur-Prov-Paquete</v>
      </c>
      <c r="N863">
        <f t="shared" ref="N863:N865" si="307">N862</f>
        <v>10</v>
      </c>
      <c r="O863">
        <f t="shared" si="294"/>
        <v>11</v>
      </c>
      <c r="P863" t="e">
        <f t="shared" ca="1" si="306"/>
        <v>#REF!</v>
      </c>
    </row>
    <row r="864" spans="2:16" x14ac:dyDescent="0.25">
      <c r="B864" s="51" t="e">
        <f t="shared" ca="1" si="298"/>
        <v>#REF!</v>
      </c>
      <c r="C864" s="703" t="e">
        <f t="shared" ca="1" si="299"/>
        <v>#REF!</v>
      </c>
      <c r="I864" t="s">
        <v>173</v>
      </c>
      <c r="J864" t="s">
        <v>162</v>
      </c>
      <c r="K864" t="s">
        <v>40</v>
      </c>
      <c r="L864" t="str">
        <f t="shared" si="305"/>
        <v>GastoTur-Prov-Paquete</v>
      </c>
      <c r="N864">
        <f t="shared" si="307"/>
        <v>10</v>
      </c>
      <c r="O864">
        <f t="shared" si="294"/>
        <v>21</v>
      </c>
      <c r="P864" t="e">
        <f t="shared" ca="1" si="306"/>
        <v>#REF!</v>
      </c>
    </row>
    <row r="865" spans="1:16" x14ac:dyDescent="0.25">
      <c r="B865" s="51" t="e">
        <f t="shared" ca="1" si="298"/>
        <v>#REF!</v>
      </c>
      <c r="C865" s="703" t="e">
        <f t="shared" ca="1" si="299"/>
        <v>#REF!</v>
      </c>
      <c r="I865" t="s">
        <v>173</v>
      </c>
      <c r="J865" t="s">
        <v>162</v>
      </c>
      <c r="K865" t="s">
        <v>40</v>
      </c>
      <c r="L865" t="str">
        <f t="shared" si="305"/>
        <v>GastoTur-Prov-Paquete</v>
      </c>
      <c r="N865">
        <f t="shared" si="307"/>
        <v>10</v>
      </c>
      <c r="O865">
        <f t="shared" si="294"/>
        <v>31</v>
      </c>
      <c r="P865" t="e">
        <f t="shared" ca="1" si="306"/>
        <v>#REF!</v>
      </c>
    </row>
    <row r="866" spans="1:16" x14ac:dyDescent="0.25">
      <c r="B866" s="51" t="e">
        <f t="shared" ca="1" si="298"/>
        <v>#REF!</v>
      </c>
      <c r="C866" s="703" t="e">
        <f t="shared" ca="1" si="299"/>
        <v>#REF!</v>
      </c>
      <c r="I866" t="s">
        <v>173</v>
      </c>
      <c r="J866" t="s">
        <v>162</v>
      </c>
      <c r="K866" t="s">
        <v>40</v>
      </c>
      <c r="L866" t="str">
        <f t="shared" si="305"/>
        <v>GastoTur-Prov-Paquete</v>
      </c>
      <c r="N866">
        <f>N865+1</f>
        <v>11</v>
      </c>
      <c r="O866">
        <f t="shared" si="294"/>
        <v>42</v>
      </c>
      <c r="P866" t="e">
        <f t="shared" ca="1" si="306"/>
        <v>#REF!</v>
      </c>
    </row>
    <row r="867" spans="1:16" x14ac:dyDescent="0.25">
      <c r="B867" s="51" t="e">
        <f t="shared" ca="1" si="298"/>
        <v>#REF!</v>
      </c>
      <c r="C867" s="703" t="e">
        <f t="shared" ca="1" si="299"/>
        <v>#REF!</v>
      </c>
      <c r="I867" t="s">
        <v>173</v>
      </c>
      <c r="J867" t="s">
        <v>162</v>
      </c>
      <c r="K867" t="s">
        <v>40</v>
      </c>
      <c r="L867" t="str">
        <f t="shared" si="305"/>
        <v>GastoTur-Prov-Paquete</v>
      </c>
      <c r="N867">
        <f>N866-1</f>
        <v>10</v>
      </c>
      <c r="O867">
        <f t="shared" si="294"/>
        <v>52</v>
      </c>
      <c r="P867" t="e">
        <f t="shared" ca="1" si="306"/>
        <v>#REF!</v>
      </c>
    </row>
    <row r="868" spans="1:16" x14ac:dyDescent="0.25">
      <c r="B868" s="51" t="e">
        <f t="shared" ca="1" si="298"/>
        <v>#REF!</v>
      </c>
      <c r="C868" s="703" t="e">
        <f t="shared" ca="1" si="299"/>
        <v>#REF!</v>
      </c>
      <c r="I868" t="s">
        <v>173</v>
      </c>
      <c r="J868" t="s">
        <v>162</v>
      </c>
      <c r="K868" t="s">
        <v>40</v>
      </c>
      <c r="L868" t="str">
        <f t="shared" si="305"/>
        <v>GastoTur-Prov-Paquete</v>
      </c>
      <c r="N868">
        <f>N867+1</f>
        <v>11</v>
      </c>
      <c r="O868">
        <f t="shared" si="294"/>
        <v>63</v>
      </c>
      <c r="P868" t="e">
        <f t="shared" ca="1" si="306"/>
        <v>#REF!</v>
      </c>
    </row>
    <row r="869" spans="1:16" x14ac:dyDescent="0.25">
      <c r="B869" s="51" t="e">
        <f t="shared" ca="1" si="298"/>
        <v>#REF!</v>
      </c>
      <c r="C869" s="703" t="e">
        <f t="shared" ca="1" si="299"/>
        <v>#REF!</v>
      </c>
      <c r="I869" t="s">
        <v>173</v>
      </c>
      <c r="J869" t="s">
        <v>162</v>
      </c>
      <c r="K869" t="s">
        <v>40</v>
      </c>
      <c r="L869" t="str">
        <f t="shared" si="305"/>
        <v>GastoTur-Prov-Paquete</v>
      </c>
      <c r="N869">
        <f>N868-1</f>
        <v>10</v>
      </c>
      <c r="O869">
        <f t="shared" si="294"/>
        <v>73</v>
      </c>
      <c r="P869" t="e">
        <f t="shared" ca="1" si="306"/>
        <v>#REF!</v>
      </c>
    </row>
    <row r="870" spans="1:16" x14ac:dyDescent="0.25">
      <c r="B870" s="51" t="e">
        <f t="shared" ca="1" si="298"/>
        <v>#REF!</v>
      </c>
      <c r="C870" s="703" t="e">
        <f t="shared" ca="1" si="299"/>
        <v>#REF!</v>
      </c>
      <c r="I870" t="s">
        <v>173</v>
      </c>
      <c r="J870" t="s">
        <v>163</v>
      </c>
      <c r="K870" t="s">
        <v>40</v>
      </c>
      <c r="L870" t="str">
        <f t="shared" si="305"/>
        <v>GastoTur-Destino-Paquete</v>
      </c>
      <c r="M870">
        <v>1</v>
      </c>
      <c r="N870">
        <v>12</v>
      </c>
      <c r="O870">
        <f t="shared" si="294"/>
        <v>1</v>
      </c>
      <c r="P870" t="e">
        <f t="shared" ca="1" si="306"/>
        <v>#REF!</v>
      </c>
    </row>
    <row r="871" spans="1:16" x14ac:dyDescent="0.25">
      <c r="B871" s="51" t="e">
        <f t="shared" ca="1" si="298"/>
        <v>#REF!</v>
      </c>
      <c r="C871" s="703" t="e">
        <f t="shared" ca="1" si="299"/>
        <v>#REF!</v>
      </c>
      <c r="I871" t="s">
        <v>173</v>
      </c>
      <c r="J871" t="s">
        <v>163</v>
      </c>
      <c r="K871" t="s">
        <v>40</v>
      </c>
      <c r="L871" t="str">
        <f t="shared" si="305"/>
        <v>GastoTur-Destino-Paquete</v>
      </c>
      <c r="N871">
        <f t="shared" ref="N871:N873" si="308">N870</f>
        <v>12</v>
      </c>
      <c r="O871">
        <f t="shared" si="294"/>
        <v>13</v>
      </c>
      <c r="P871" t="e">
        <f t="shared" ca="1" si="306"/>
        <v>#REF!</v>
      </c>
    </row>
    <row r="872" spans="1:16" x14ac:dyDescent="0.25">
      <c r="B872" s="51" t="e">
        <f t="shared" ca="1" si="298"/>
        <v>#REF!</v>
      </c>
      <c r="C872" s="703" t="e">
        <f t="shared" ca="1" si="299"/>
        <v>#REF!</v>
      </c>
      <c r="I872" t="s">
        <v>173</v>
      </c>
      <c r="J872" t="s">
        <v>163</v>
      </c>
      <c r="K872" t="s">
        <v>40</v>
      </c>
      <c r="L872" t="str">
        <f t="shared" si="305"/>
        <v>GastoTur-Destino-Paquete</v>
      </c>
      <c r="N872">
        <f t="shared" si="308"/>
        <v>12</v>
      </c>
      <c r="O872">
        <f t="shared" si="294"/>
        <v>25</v>
      </c>
      <c r="P872" t="e">
        <f t="shared" ca="1" si="306"/>
        <v>#REF!</v>
      </c>
    </row>
    <row r="873" spans="1:16" x14ac:dyDescent="0.25">
      <c r="B873" s="51" t="e">
        <f t="shared" ca="1" si="298"/>
        <v>#REF!</v>
      </c>
      <c r="C873" s="703" t="e">
        <f t="shared" ca="1" si="299"/>
        <v>#REF!</v>
      </c>
      <c r="I873" t="s">
        <v>173</v>
      </c>
      <c r="J873" t="s">
        <v>163</v>
      </c>
      <c r="K873" t="s">
        <v>40</v>
      </c>
      <c r="L873" t="str">
        <f t="shared" si="305"/>
        <v>GastoTur-Destino-Paquete</v>
      </c>
      <c r="N873">
        <f t="shared" si="308"/>
        <v>12</v>
      </c>
      <c r="O873">
        <f t="shared" si="294"/>
        <v>37</v>
      </c>
      <c r="P873" t="e">
        <f t="shared" ca="1" si="306"/>
        <v>#REF!</v>
      </c>
    </row>
    <row r="874" spans="1:16" x14ac:dyDescent="0.25">
      <c r="B874" s="51" t="e">
        <f t="shared" ca="1" si="298"/>
        <v>#REF!</v>
      </c>
      <c r="C874" s="703" t="e">
        <f t="shared" ca="1" si="299"/>
        <v>#REF!</v>
      </c>
      <c r="I874" t="s">
        <v>173</v>
      </c>
      <c r="J874" t="s">
        <v>163</v>
      </c>
      <c r="K874" t="s">
        <v>40</v>
      </c>
      <c r="L874" t="str">
        <f t="shared" si="305"/>
        <v>GastoTur-Destino-Paquete</v>
      </c>
      <c r="N874">
        <f>N873+1</f>
        <v>13</v>
      </c>
      <c r="O874">
        <f t="shared" si="294"/>
        <v>50</v>
      </c>
      <c r="P874" t="e">
        <f t="shared" ca="1" si="306"/>
        <v>#REF!</v>
      </c>
    </row>
    <row r="875" spans="1:16" x14ac:dyDescent="0.25">
      <c r="B875" s="51" t="e">
        <f t="shared" ca="1" si="298"/>
        <v>#REF!</v>
      </c>
      <c r="C875" s="703" t="e">
        <f t="shared" ca="1" si="299"/>
        <v>#REF!</v>
      </c>
      <c r="I875" t="s">
        <v>173</v>
      </c>
      <c r="J875" t="s">
        <v>163</v>
      </c>
      <c r="K875" t="s">
        <v>40</v>
      </c>
      <c r="L875" t="str">
        <f t="shared" si="305"/>
        <v>GastoTur-Destino-Paquete</v>
      </c>
      <c r="N875">
        <f>N874-1</f>
        <v>12</v>
      </c>
      <c r="O875">
        <f t="shared" si="294"/>
        <v>62</v>
      </c>
      <c r="P875" t="e">
        <f t="shared" ca="1" si="306"/>
        <v>#REF!</v>
      </c>
    </row>
    <row r="876" spans="1:16" x14ac:dyDescent="0.25">
      <c r="B876" s="51" t="e">
        <f t="shared" ca="1" si="298"/>
        <v>#REF!</v>
      </c>
      <c r="C876" s="703" t="e">
        <f t="shared" ca="1" si="299"/>
        <v>#REF!</v>
      </c>
      <c r="I876" t="s">
        <v>173</v>
      </c>
      <c r="J876" t="s">
        <v>163</v>
      </c>
      <c r="K876" t="s">
        <v>40</v>
      </c>
      <c r="L876" t="str">
        <f t="shared" si="305"/>
        <v>GastoTur-Destino-Paquete</v>
      </c>
      <c r="N876">
        <f>N875+1</f>
        <v>13</v>
      </c>
      <c r="O876">
        <f t="shared" si="294"/>
        <v>75</v>
      </c>
      <c r="P876" t="e">
        <f t="shared" ca="1" si="306"/>
        <v>#REF!</v>
      </c>
    </row>
    <row r="877" spans="1:16" x14ac:dyDescent="0.25">
      <c r="B877" s="51" t="e">
        <f t="shared" ca="1" si="298"/>
        <v>#REF!</v>
      </c>
      <c r="C877" s="703" t="e">
        <f t="shared" ca="1" si="299"/>
        <v>#REF!</v>
      </c>
      <c r="I877" t="s">
        <v>173</v>
      </c>
      <c r="J877" t="s">
        <v>163</v>
      </c>
      <c r="K877" t="s">
        <v>40</v>
      </c>
      <c r="L877" t="str">
        <f t="shared" si="305"/>
        <v>GastoTur-Destino-Paquete</v>
      </c>
      <c r="N877">
        <f>N876-1</f>
        <v>12</v>
      </c>
      <c r="O877">
        <f t="shared" si="294"/>
        <v>87</v>
      </c>
      <c r="P877" t="e">
        <f t="shared" ca="1" si="306"/>
        <v>#REF!</v>
      </c>
    </row>
    <row r="878" spans="1:16" x14ac:dyDescent="0.25">
      <c r="B878" s="51"/>
      <c r="C878" s="703"/>
    </row>
    <row r="879" spans="1:16" ht="25.5" customHeight="1" x14ac:dyDescent="0.25">
      <c r="A879" s="1046" t="str">
        <f>'Subportada 6'!A$1</f>
        <v>GASTOS DE EXCURSIONISTAS PROCEDENTES DEL EXTRANJERO CON DESTINO EN LA C.A. DE EUSKADI</v>
      </c>
      <c r="B879" s="1046"/>
      <c r="C879" s="1046"/>
    </row>
    <row r="880" spans="1:16" x14ac:dyDescent="0.25">
      <c r="B880" s="51"/>
      <c r="C880" s="703"/>
    </row>
    <row r="881" spans="2:16" x14ac:dyDescent="0.25">
      <c r="B881" s="51" t="e">
        <f t="shared" ref="B881:B944" ca="1" si="309">MID(P881,1,FIND(".-",P881)-1)</f>
        <v>#REF!</v>
      </c>
      <c r="C881" s="703" t="e">
        <f t="shared" ref="C881:C944" ca="1" si="310">MID(P881,FIND(".-",P881)+3,(LEN(P881)-FIND(".-",P881)-2))</f>
        <v>#REF!</v>
      </c>
      <c r="I881" t="s">
        <v>174</v>
      </c>
      <c r="J881" t="s">
        <v>169</v>
      </c>
      <c r="L881" t="str">
        <f t="shared" ref="L881:L934" si="311">IF(LEN(K881)=0,CONCATENATE(I881,"-",J881),CONCATENATE(I881,"-",J881,"-",K881))</f>
        <v>DistriGastoExc-Serie</v>
      </c>
      <c r="M881">
        <v>1</v>
      </c>
      <c r="N881">
        <v>11</v>
      </c>
      <c r="O881">
        <f t="shared" ref="O881:O944" si="312">IF(M881=1,1,O880+N881)</f>
        <v>1</v>
      </c>
      <c r="P881" t="e">
        <f t="shared" ref="P881:P934" ca="1" si="313">INDIRECT("'" &amp; L881 &amp; "'!A" &amp;  O881)</f>
        <v>#REF!</v>
      </c>
    </row>
    <row r="882" spans="2:16" x14ac:dyDescent="0.25">
      <c r="B882" s="51" t="e">
        <f t="shared" ca="1" si="309"/>
        <v>#REF!</v>
      </c>
      <c r="C882" s="703" t="e">
        <f t="shared" ca="1" si="310"/>
        <v>#REF!</v>
      </c>
      <c r="I882" t="s">
        <v>174</v>
      </c>
      <c r="J882" t="s">
        <v>169</v>
      </c>
      <c r="L882" t="str">
        <f t="shared" si="311"/>
        <v>DistriGastoExc-Serie</v>
      </c>
      <c r="N882">
        <f t="shared" ref="N882" si="314">N881</f>
        <v>11</v>
      </c>
      <c r="O882">
        <f t="shared" si="312"/>
        <v>12</v>
      </c>
      <c r="P882" t="e">
        <f t="shared" ca="1" si="313"/>
        <v>#REF!</v>
      </c>
    </row>
    <row r="883" spans="2:16" x14ac:dyDescent="0.25">
      <c r="B883" s="51" t="e">
        <f t="shared" ca="1" si="309"/>
        <v>#REF!</v>
      </c>
      <c r="C883" s="703" t="e">
        <f t="shared" ca="1" si="310"/>
        <v>#REF!</v>
      </c>
      <c r="I883" t="s">
        <v>174</v>
      </c>
      <c r="J883" t="s">
        <v>169</v>
      </c>
      <c r="L883" t="str">
        <f t="shared" si="311"/>
        <v>DistriGastoExc-Serie</v>
      </c>
      <c r="N883">
        <f>N882-1</f>
        <v>10</v>
      </c>
      <c r="O883">
        <f t="shared" si="312"/>
        <v>22</v>
      </c>
      <c r="P883" t="e">
        <f t="shared" ca="1" si="313"/>
        <v>#REF!</v>
      </c>
    </row>
    <row r="884" spans="2:16" x14ac:dyDescent="0.25">
      <c r="B884" s="51" t="e">
        <f t="shared" ca="1" si="309"/>
        <v>#REF!</v>
      </c>
      <c r="C884" s="703" t="e">
        <f t="shared" ca="1" si="310"/>
        <v>#REF!</v>
      </c>
      <c r="I884" t="s">
        <v>174</v>
      </c>
      <c r="J884" t="s">
        <v>36</v>
      </c>
      <c r="L884" t="str">
        <f t="shared" si="311"/>
        <v>DistriGastoExc-Mes</v>
      </c>
      <c r="M884">
        <v>1</v>
      </c>
      <c r="N884">
        <v>16</v>
      </c>
      <c r="O884">
        <f t="shared" si="312"/>
        <v>1</v>
      </c>
      <c r="P884" t="e">
        <f t="shared" ca="1" si="313"/>
        <v>#REF!</v>
      </c>
    </row>
    <row r="885" spans="2:16" x14ac:dyDescent="0.25">
      <c r="B885" s="51" t="e">
        <f t="shared" ca="1" si="309"/>
        <v>#REF!</v>
      </c>
      <c r="C885" s="703" t="e">
        <f t="shared" ca="1" si="310"/>
        <v>#REF!</v>
      </c>
      <c r="I885" t="s">
        <v>174</v>
      </c>
      <c r="J885" t="s">
        <v>36</v>
      </c>
      <c r="L885" t="str">
        <f t="shared" si="311"/>
        <v>DistriGastoExc-Mes</v>
      </c>
      <c r="N885">
        <f t="shared" ref="N885:N887" si="315">N884</f>
        <v>16</v>
      </c>
      <c r="O885">
        <f t="shared" si="312"/>
        <v>17</v>
      </c>
      <c r="P885" t="e">
        <f t="shared" ca="1" si="313"/>
        <v>#REF!</v>
      </c>
    </row>
    <row r="886" spans="2:16" x14ac:dyDescent="0.25">
      <c r="B886" s="51" t="e">
        <f t="shared" ca="1" si="309"/>
        <v>#REF!</v>
      </c>
      <c r="C886" s="703" t="e">
        <f t="shared" ca="1" si="310"/>
        <v>#REF!</v>
      </c>
      <c r="I886" t="s">
        <v>174</v>
      </c>
      <c r="J886" t="s">
        <v>36</v>
      </c>
      <c r="L886" t="str">
        <f t="shared" si="311"/>
        <v>DistriGastoExc-Mes</v>
      </c>
      <c r="N886">
        <f t="shared" si="315"/>
        <v>16</v>
      </c>
      <c r="O886">
        <f t="shared" si="312"/>
        <v>33</v>
      </c>
      <c r="P886" t="e">
        <f t="shared" ca="1" si="313"/>
        <v>#REF!</v>
      </c>
    </row>
    <row r="887" spans="2:16" x14ac:dyDescent="0.25">
      <c r="B887" s="51" t="e">
        <f t="shared" ca="1" si="309"/>
        <v>#REF!</v>
      </c>
      <c r="C887" s="703" t="e">
        <f t="shared" ca="1" si="310"/>
        <v>#REF!</v>
      </c>
      <c r="I887" t="s">
        <v>174</v>
      </c>
      <c r="J887" t="s">
        <v>36</v>
      </c>
      <c r="L887" t="str">
        <f t="shared" si="311"/>
        <v>DistriGastoExc-Mes</v>
      </c>
      <c r="N887">
        <f t="shared" si="315"/>
        <v>16</v>
      </c>
      <c r="O887">
        <f t="shared" si="312"/>
        <v>49</v>
      </c>
      <c r="P887" t="e">
        <f t="shared" ca="1" si="313"/>
        <v>#REF!</v>
      </c>
    </row>
    <row r="888" spans="2:16" x14ac:dyDescent="0.25">
      <c r="B888" s="51" t="e">
        <f t="shared" ca="1" si="309"/>
        <v>#REF!</v>
      </c>
      <c r="C888" s="703" t="e">
        <f t="shared" ca="1" si="310"/>
        <v>#REF!</v>
      </c>
      <c r="I888" t="s">
        <v>174</v>
      </c>
      <c r="J888" t="s">
        <v>164</v>
      </c>
      <c r="L888" t="str">
        <f t="shared" si="311"/>
        <v>DistriGastoExc-Vía</v>
      </c>
      <c r="M888">
        <v>1</v>
      </c>
      <c r="N888">
        <v>7</v>
      </c>
      <c r="O888">
        <f t="shared" si="312"/>
        <v>1</v>
      </c>
      <c r="P888" t="e">
        <f t="shared" ca="1" si="313"/>
        <v>#REF!</v>
      </c>
    </row>
    <row r="889" spans="2:16" x14ac:dyDescent="0.25">
      <c r="B889" s="51" t="e">
        <f t="shared" ca="1" si="309"/>
        <v>#REF!</v>
      </c>
      <c r="C889" s="703" t="e">
        <f t="shared" ca="1" si="310"/>
        <v>#REF!</v>
      </c>
      <c r="I889" t="s">
        <v>174</v>
      </c>
      <c r="J889" t="s">
        <v>164</v>
      </c>
      <c r="L889" t="str">
        <f t="shared" si="311"/>
        <v>DistriGastoExc-Vía</v>
      </c>
      <c r="N889">
        <f t="shared" ref="N889:N891" si="316">N888</f>
        <v>7</v>
      </c>
      <c r="O889">
        <f t="shared" si="312"/>
        <v>8</v>
      </c>
      <c r="P889" t="e">
        <f t="shared" ca="1" si="313"/>
        <v>#REF!</v>
      </c>
    </row>
    <row r="890" spans="2:16" x14ac:dyDescent="0.25">
      <c r="B890" s="51" t="e">
        <f t="shared" ca="1" si="309"/>
        <v>#REF!</v>
      </c>
      <c r="C890" s="703" t="e">
        <f t="shared" ca="1" si="310"/>
        <v>#REF!</v>
      </c>
      <c r="I890" t="s">
        <v>174</v>
      </c>
      <c r="J890" t="s">
        <v>164</v>
      </c>
      <c r="L890" t="str">
        <f t="shared" si="311"/>
        <v>DistriGastoExc-Vía</v>
      </c>
      <c r="N890">
        <f t="shared" si="316"/>
        <v>7</v>
      </c>
      <c r="O890">
        <f t="shared" si="312"/>
        <v>15</v>
      </c>
      <c r="P890" t="e">
        <f t="shared" ca="1" si="313"/>
        <v>#REF!</v>
      </c>
    </row>
    <row r="891" spans="2:16" x14ac:dyDescent="0.25">
      <c r="B891" s="51" t="e">
        <f t="shared" ca="1" si="309"/>
        <v>#REF!</v>
      </c>
      <c r="C891" s="703" t="e">
        <f t="shared" ca="1" si="310"/>
        <v>#REF!</v>
      </c>
      <c r="I891" t="s">
        <v>174</v>
      </c>
      <c r="J891" t="s">
        <v>164</v>
      </c>
      <c r="L891" t="str">
        <f t="shared" si="311"/>
        <v>DistriGastoExc-Vía</v>
      </c>
      <c r="N891">
        <f t="shared" si="316"/>
        <v>7</v>
      </c>
      <c r="O891">
        <f t="shared" si="312"/>
        <v>22</v>
      </c>
      <c r="P891" t="e">
        <f t="shared" ca="1" si="313"/>
        <v>#REF!</v>
      </c>
    </row>
    <row r="892" spans="2:16" x14ac:dyDescent="0.25">
      <c r="B892" s="51" t="e">
        <f t="shared" ca="1" si="309"/>
        <v>#REF!</v>
      </c>
      <c r="C892" s="703" t="e">
        <f t="shared" ca="1" si="310"/>
        <v>#REF!</v>
      </c>
      <c r="I892" t="s">
        <v>174</v>
      </c>
      <c r="J892" t="s">
        <v>38</v>
      </c>
      <c r="L892" t="str">
        <f t="shared" si="311"/>
        <v>DistriGastoExc-Resi</v>
      </c>
      <c r="M892">
        <v>1</v>
      </c>
      <c r="N892">
        <v>15</v>
      </c>
      <c r="O892">
        <f t="shared" si="312"/>
        <v>1</v>
      </c>
      <c r="P892" t="e">
        <f t="shared" ca="1" si="313"/>
        <v>#REF!</v>
      </c>
    </row>
    <row r="893" spans="2:16" x14ac:dyDescent="0.25">
      <c r="B893" s="51" t="e">
        <f t="shared" ca="1" si="309"/>
        <v>#REF!</v>
      </c>
      <c r="C893" s="703" t="e">
        <f t="shared" ca="1" si="310"/>
        <v>#REF!</v>
      </c>
      <c r="I893" t="s">
        <v>174</v>
      </c>
      <c r="J893" t="s">
        <v>38</v>
      </c>
      <c r="L893" t="str">
        <f t="shared" si="311"/>
        <v>DistriGastoExc-Resi</v>
      </c>
      <c r="N893">
        <f t="shared" ref="N893:N895" si="317">N892</f>
        <v>15</v>
      </c>
      <c r="O893">
        <f t="shared" si="312"/>
        <v>16</v>
      </c>
      <c r="P893" t="e">
        <f t="shared" ca="1" si="313"/>
        <v>#REF!</v>
      </c>
    </row>
    <row r="894" spans="2:16" x14ac:dyDescent="0.25">
      <c r="B894" s="51" t="e">
        <f t="shared" ca="1" si="309"/>
        <v>#REF!</v>
      </c>
      <c r="C894" s="703" t="e">
        <f t="shared" ca="1" si="310"/>
        <v>#REF!</v>
      </c>
      <c r="I894" t="s">
        <v>174</v>
      </c>
      <c r="J894" t="s">
        <v>38</v>
      </c>
      <c r="L894" t="str">
        <f t="shared" si="311"/>
        <v>DistriGastoExc-Resi</v>
      </c>
      <c r="N894">
        <f t="shared" si="317"/>
        <v>15</v>
      </c>
      <c r="O894">
        <f t="shared" si="312"/>
        <v>31</v>
      </c>
      <c r="P894" t="e">
        <f t="shared" ca="1" si="313"/>
        <v>#REF!</v>
      </c>
    </row>
    <row r="895" spans="2:16" x14ac:dyDescent="0.25">
      <c r="B895" s="51" t="e">
        <f t="shared" ca="1" si="309"/>
        <v>#REF!</v>
      </c>
      <c r="C895" s="703" t="e">
        <f t="shared" ca="1" si="310"/>
        <v>#REF!</v>
      </c>
      <c r="I895" t="s">
        <v>174</v>
      </c>
      <c r="J895" t="s">
        <v>38</v>
      </c>
      <c r="L895" t="str">
        <f t="shared" si="311"/>
        <v>DistriGastoExc-Resi</v>
      </c>
      <c r="N895">
        <f t="shared" si="317"/>
        <v>15</v>
      </c>
      <c r="O895">
        <f t="shared" si="312"/>
        <v>46</v>
      </c>
      <c r="P895" t="e">
        <f t="shared" ca="1" si="313"/>
        <v>#REF!</v>
      </c>
    </row>
    <row r="896" spans="2:16" x14ac:dyDescent="0.25">
      <c r="B896" s="51" t="e">
        <f t="shared" ca="1" si="309"/>
        <v>#REF!</v>
      </c>
      <c r="C896" s="703" t="e">
        <f t="shared" ca="1" si="310"/>
        <v>#REF!</v>
      </c>
      <c r="I896" t="s">
        <v>174</v>
      </c>
      <c r="J896" t="s">
        <v>23</v>
      </c>
      <c r="L896" t="str">
        <f t="shared" si="311"/>
        <v>DistriGastoExc-Motivo</v>
      </c>
      <c r="M896">
        <v>1</v>
      </c>
      <c r="N896">
        <v>11</v>
      </c>
      <c r="O896">
        <f t="shared" si="312"/>
        <v>1</v>
      </c>
      <c r="P896" t="e">
        <f t="shared" ca="1" si="313"/>
        <v>#REF!</v>
      </c>
    </row>
    <row r="897" spans="2:16" x14ac:dyDescent="0.25">
      <c r="B897" s="51" t="e">
        <f t="shared" ca="1" si="309"/>
        <v>#REF!</v>
      </c>
      <c r="C897" s="703" t="e">
        <f t="shared" ca="1" si="310"/>
        <v>#REF!</v>
      </c>
      <c r="I897" t="s">
        <v>174</v>
      </c>
      <c r="J897" t="s">
        <v>23</v>
      </c>
      <c r="L897" t="str">
        <f t="shared" si="311"/>
        <v>DistriGastoExc-Motivo</v>
      </c>
      <c r="N897">
        <f t="shared" ref="N897:N899" si="318">N896</f>
        <v>11</v>
      </c>
      <c r="O897">
        <f t="shared" si="312"/>
        <v>12</v>
      </c>
      <c r="P897" t="e">
        <f t="shared" ca="1" si="313"/>
        <v>#REF!</v>
      </c>
    </row>
    <row r="898" spans="2:16" x14ac:dyDescent="0.25">
      <c r="B898" s="51" t="e">
        <f t="shared" ca="1" si="309"/>
        <v>#REF!</v>
      </c>
      <c r="C898" s="703" t="e">
        <f t="shared" ca="1" si="310"/>
        <v>#REF!</v>
      </c>
      <c r="I898" t="s">
        <v>174</v>
      </c>
      <c r="J898" t="s">
        <v>23</v>
      </c>
      <c r="L898" t="str">
        <f t="shared" si="311"/>
        <v>DistriGastoExc-Motivo</v>
      </c>
      <c r="N898">
        <f t="shared" si="318"/>
        <v>11</v>
      </c>
      <c r="O898">
        <f t="shared" si="312"/>
        <v>23</v>
      </c>
      <c r="P898" t="e">
        <f t="shared" ca="1" si="313"/>
        <v>#REF!</v>
      </c>
    </row>
    <row r="899" spans="2:16" x14ac:dyDescent="0.25">
      <c r="B899" s="51" t="e">
        <f t="shared" ca="1" si="309"/>
        <v>#REF!</v>
      </c>
      <c r="C899" s="703" t="e">
        <f t="shared" ca="1" si="310"/>
        <v>#REF!</v>
      </c>
      <c r="I899" t="s">
        <v>174</v>
      </c>
      <c r="J899" t="s">
        <v>23</v>
      </c>
      <c r="L899" t="str">
        <f t="shared" si="311"/>
        <v>DistriGastoExc-Motivo</v>
      </c>
      <c r="N899">
        <f t="shared" si="318"/>
        <v>11</v>
      </c>
      <c r="O899">
        <f t="shared" si="312"/>
        <v>34</v>
      </c>
      <c r="P899" t="e">
        <f t="shared" ca="1" si="313"/>
        <v>#REF!</v>
      </c>
    </row>
    <row r="900" spans="2:16" x14ac:dyDescent="0.25">
      <c r="B900" s="51" t="e">
        <f t="shared" ca="1" si="309"/>
        <v>#REF!</v>
      </c>
      <c r="C900" s="703" t="e">
        <f t="shared" ca="1" si="310"/>
        <v>#REF!</v>
      </c>
      <c r="I900" t="s">
        <v>174</v>
      </c>
      <c r="J900" t="s">
        <v>167</v>
      </c>
      <c r="L900" t="str">
        <f t="shared" ref="L900:L903" si="319">IF(LEN(K900)=0,CONCATENATE(I900,"-",J900),CONCATENATE(I900,"-",J900,"-",K900))</f>
        <v>DistriGastoExc-Frecu</v>
      </c>
      <c r="M900">
        <v>1</v>
      </c>
      <c r="N900">
        <v>12</v>
      </c>
      <c r="O900">
        <f t="shared" si="312"/>
        <v>1</v>
      </c>
      <c r="P900" t="e">
        <f t="shared" ref="P900:P903" ca="1" si="320">INDIRECT("'" &amp; L900 &amp; "'!A" &amp;  O900)</f>
        <v>#REF!</v>
      </c>
    </row>
    <row r="901" spans="2:16" x14ac:dyDescent="0.25">
      <c r="B901" s="51" t="e">
        <f t="shared" ca="1" si="309"/>
        <v>#REF!</v>
      </c>
      <c r="C901" s="703" t="e">
        <f t="shared" ca="1" si="310"/>
        <v>#REF!</v>
      </c>
      <c r="I901" t="s">
        <v>174</v>
      </c>
      <c r="J901" t="s">
        <v>167</v>
      </c>
      <c r="L901" t="str">
        <f t="shared" si="319"/>
        <v>DistriGastoExc-Frecu</v>
      </c>
      <c r="N901">
        <f t="shared" ref="N901:N903" si="321">N900</f>
        <v>12</v>
      </c>
      <c r="O901">
        <f t="shared" si="312"/>
        <v>13</v>
      </c>
      <c r="P901" t="e">
        <f t="shared" ca="1" si="320"/>
        <v>#REF!</v>
      </c>
    </row>
    <row r="902" spans="2:16" x14ac:dyDescent="0.25">
      <c r="B902" s="51" t="e">
        <f t="shared" ca="1" si="309"/>
        <v>#REF!</v>
      </c>
      <c r="C902" s="703" t="e">
        <f t="shared" ca="1" si="310"/>
        <v>#REF!</v>
      </c>
      <c r="I902" t="s">
        <v>174</v>
      </c>
      <c r="J902" t="s">
        <v>167</v>
      </c>
      <c r="L902" t="str">
        <f t="shared" si="319"/>
        <v>DistriGastoExc-Frecu</v>
      </c>
      <c r="N902">
        <f t="shared" si="321"/>
        <v>12</v>
      </c>
      <c r="O902">
        <f t="shared" si="312"/>
        <v>25</v>
      </c>
      <c r="P902" t="e">
        <f t="shared" ca="1" si="320"/>
        <v>#REF!</v>
      </c>
    </row>
    <row r="903" spans="2:16" x14ac:dyDescent="0.25">
      <c r="B903" s="51" t="e">
        <f t="shared" ca="1" si="309"/>
        <v>#REF!</v>
      </c>
      <c r="C903" s="703" t="e">
        <f t="shared" ca="1" si="310"/>
        <v>#REF!</v>
      </c>
      <c r="I903" t="s">
        <v>174</v>
      </c>
      <c r="J903" t="s">
        <v>167</v>
      </c>
      <c r="L903" t="str">
        <f t="shared" si="319"/>
        <v>DistriGastoExc-Frecu</v>
      </c>
      <c r="N903">
        <f t="shared" si="321"/>
        <v>12</v>
      </c>
      <c r="O903">
        <f t="shared" si="312"/>
        <v>37</v>
      </c>
      <c r="P903" t="e">
        <f t="shared" ca="1" si="320"/>
        <v>#REF!</v>
      </c>
    </row>
    <row r="904" spans="2:16" x14ac:dyDescent="0.25">
      <c r="B904" s="51" t="e">
        <f t="shared" ca="1" si="309"/>
        <v>#REF!</v>
      </c>
      <c r="C904" s="703" t="e">
        <f t="shared" ca="1" si="310"/>
        <v>#REF!</v>
      </c>
      <c r="I904" t="s">
        <v>174</v>
      </c>
      <c r="J904" t="s">
        <v>162</v>
      </c>
      <c r="L904" t="str">
        <f t="shared" si="311"/>
        <v>DistriGastoExc-Prov</v>
      </c>
      <c r="M904">
        <v>1</v>
      </c>
      <c r="N904">
        <v>7</v>
      </c>
      <c r="O904">
        <f t="shared" si="312"/>
        <v>1</v>
      </c>
      <c r="P904" t="e">
        <f t="shared" ca="1" si="313"/>
        <v>#REF!</v>
      </c>
    </row>
    <row r="905" spans="2:16" x14ac:dyDescent="0.25">
      <c r="B905" s="51" t="e">
        <f t="shared" ca="1" si="309"/>
        <v>#REF!</v>
      </c>
      <c r="C905" s="703" t="e">
        <f t="shared" ca="1" si="310"/>
        <v>#REF!</v>
      </c>
      <c r="I905" t="s">
        <v>174</v>
      </c>
      <c r="J905" t="s">
        <v>162</v>
      </c>
      <c r="L905" t="str">
        <f t="shared" si="311"/>
        <v>DistriGastoExc-Prov</v>
      </c>
      <c r="N905">
        <f t="shared" ref="N905:N907" si="322">N904</f>
        <v>7</v>
      </c>
      <c r="O905">
        <f t="shared" si="312"/>
        <v>8</v>
      </c>
      <c r="P905" t="e">
        <f t="shared" ca="1" si="313"/>
        <v>#REF!</v>
      </c>
    </row>
    <row r="906" spans="2:16" x14ac:dyDescent="0.25">
      <c r="B906" s="51" t="e">
        <f t="shared" ca="1" si="309"/>
        <v>#REF!</v>
      </c>
      <c r="C906" s="703" t="e">
        <f t="shared" ca="1" si="310"/>
        <v>#REF!</v>
      </c>
      <c r="I906" t="s">
        <v>174</v>
      </c>
      <c r="J906" t="s">
        <v>162</v>
      </c>
      <c r="L906" t="str">
        <f t="shared" si="311"/>
        <v>DistriGastoExc-Prov</v>
      </c>
      <c r="N906">
        <f t="shared" si="322"/>
        <v>7</v>
      </c>
      <c r="O906">
        <f t="shared" si="312"/>
        <v>15</v>
      </c>
      <c r="P906" t="e">
        <f t="shared" ca="1" si="313"/>
        <v>#REF!</v>
      </c>
    </row>
    <row r="907" spans="2:16" x14ac:dyDescent="0.25">
      <c r="B907" s="51" t="e">
        <f t="shared" ca="1" si="309"/>
        <v>#REF!</v>
      </c>
      <c r="C907" s="703" t="e">
        <f t="shared" ca="1" si="310"/>
        <v>#REF!</v>
      </c>
      <c r="I907" t="s">
        <v>174</v>
      </c>
      <c r="J907" t="s">
        <v>162</v>
      </c>
      <c r="L907" t="str">
        <f t="shared" si="311"/>
        <v>DistriGastoExc-Prov</v>
      </c>
      <c r="N907">
        <f t="shared" si="322"/>
        <v>7</v>
      </c>
      <c r="O907">
        <f t="shared" si="312"/>
        <v>22</v>
      </c>
      <c r="P907" t="e">
        <f t="shared" ca="1" si="313"/>
        <v>#REF!</v>
      </c>
    </row>
    <row r="908" spans="2:16" x14ac:dyDescent="0.25">
      <c r="B908" s="51" t="e">
        <f t="shared" ca="1" si="309"/>
        <v>#REF!</v>
      </c>
      <c r="C908" s="703" t="e">
        <f t="shared" ca="1" si="310"/>
        <v>#REF!</v>
      </c>
      <c r="I908" t="s">
        <v>174</v>
      </c>
      <c r="J908" t="s">
        <v>163</v>
      </c>
      <c r="L908" t="str">
        <f t="shared" si="311"/>
        <v>DistriGastoExc-Destino</v>
      </c>
      <c r="M908">
        <v>1</v>
      </c>
      <c r="N908">
        <v>10</v>
      </c>
      <c r="O908">
        <f t="shared" si="312"/>
        <v>1</v>
      </c>
      <c r="P908" t="e">
        <f t="shared" ca="1" si="313"/>
        <v>#REF!</v>
      </c>
    </row>
    <row r="909" spans="2:16" x14ac:dyDescent="0.25">
      <c r="B909" s="51" t="e">
        <f t="shared" ca="1" si="309"/>
        <v>#REF!</v>
      </c>
      <c r="C909" s="703" t="e">
        <f t="shared" ca="1" si="310"/>
        <v>#REF!</v>
      </c>
      <c r="I909" t="s">
        <v>174</v>
      </c>
      <c r="J909" t="s">
        <v>163</v>
      </c>
      <c r="L909" t="str">
        <f t="shared" si="311"/>
        <v>DistriGastoExc-Destino</v>
      </c>
      <c r="N909">
        <f t="shared" ref="N909:N911" si="323">N908</f>
        <v>10</v>
      </c>
      <c r="O909">
        <f t="shared" si="312"/>
        <v>11</v>
      </c>
      <c r="P909" t="e">
        <f t="shared" ca="1" si="313"/>
        <v>#REF!</v>
      </c>
    </row>
    <row r="910" spans="2:16" x14ac:dyDescent="0.25">
      <c r="B910" s="51" t="e">
        <f t="shared" ca="1" si="309"/>
        <v>#REF!</v>
      </c>
      <c r="C910" s="703" t="e">
        <f t="shared" ca="1" si="310"/>
        <v>#REF!</v>
      </c>
      <c r="I910" t="s">
        <v>174</v>
      </c>
      <c r="J910" t="s">
        <v>163</v>
      </c>
      <c r="L910" t="str">
        <f t="shared" si="311"/>
        <v>DistriGastoExc-Destino</v>
      </c>
      <c r="N910">
        <f t="shared" si="323"/>
        <v>10</v>
      </c>
      <c r="O910">
        <f t="shared" si="312"/>
        <v>21</v>
      </c>
      <c r="P910" t="e">
        <f t="shared" ca="1" si="313"/>
        <v>#REF!</v>
      </c>
    </row>
    <row r="911" spans="2:16" x14ac:dyDescent="0.25">
      <c r="B911" s="51" t="e">
        <f t="shared" ca="1" si="309"/>
        <v>#REF!</v>
      </c>
      <c r="C911" s="703" t="e">
        <f t="shared" ca="1" si="310"/>
        <v>#REF!</v>
      </c>
      <c r="I911" t="s">
        <v>174</v>
      </c>
      <c r="J911" t="s">
        <v>163</v>
      </c>
      <c r="L911" t="str">
        <f t="shared" si="311"/>
        <v>DistriGastoExc-Destino</v>
      </c>
      <c r="N911">
        <f t="shared" si="323"/>
        <v>10</v>
      </c>
      <c r="O911">
        <f t="shared" si="312"/>
        <v>31</v>
      </c>
      <c r="P911" t="e">
        <f t="shared" ca="1" si="313"/>
        <v>#REF!</v>
      </c>
    </row>
    <row r="912" spans="2:16" ht="34.200000000000003" x14ac:dyDescent="0.25">
      <c r="B912" s="51" t="str">
        <f t="shared" ca="1" si="309"/>
        <v>T184GT</v>
      </c>
      <c r="C912" s="703" t="str">
        <f t="shared" ca="1" si="310"/>
        <v>Gasto total de excursionistas procedentes del extranjero con destino en la C.A. de Euskadi, por mes según año. Evolución anual 2013 - 2017. (V. Absolutos y % Variación)</v>
      </c>
      <c r="I912" t="s">
        <v>175</v>
      </c>
      <c r="J912" t="s">
        <v>36</v>
      </c>
      <c r="L912" t="str">
        <f t="shared" si="311"/>
        <v>GastoExc-Mes</v>
      </c>
      <c r="M912">
        <v>1</v>
      </c>
      <c r="N912">
        <v>18</v>
      </c>
      <c r="O912">
        <f t="shared" si="312"/>
        <v>1</v>
      </c>
      <c r="P912" t="str">
        <f t="shared" ca="1" si="313"/>
        <v>T184GT.- Gasto total de excursionistas procedentes del extranjero con destino en la C.A. de Euskadi, por mes según año. Evolución anual 2013 - 2017. (V. Absolutos y % Variación)</v>
      </c>
    </row>
    <row r="913" spans="2:16" ht="22.8" x14ac:dyDescent="0.25">
      <c r="B913" s="51" t="str">
        <f t="shared" ca="1" si="309"/>
        <v>T184V</v>
      </c>
      <c r="C913" s="703" t="str">
        <f t="shared" ca="1" si="310"/>
        <v>Gasto total de excursionistas procedentes del extranjero con destino en la C.A. de Euskadi, por mes según año. Evolución anual 2013 - 2017. (% Vertical)</v>
      </c>
      <c r="I913" t="s">
        <v>175</v>
      </c>
      <c r="J913" t="s">
        <v>36</v>
      </c>
      <c r="L913" t="str">
        <f t="shared" si="311"/>
        <v>GastoExc-Mes</v>
      </c>
      <c r="N913">
        <f t="shared" ref="N913:N914" si="324">N912</f>
        <v>18</v>
      </c>
      <c r="O913">
        <f t="shared" si="312"/>
        <v>19</v>
      </c>
      <c r="P913" t="str">
        <f t="shared" ca="1" si="313"/>
        <v>T184V.- Gasto total de excursionistas procedentes del extranjero con destino en la C.A. de Euskadi, por mes según año. Evolución anual 2013 - 2017. (% Vertical)</v>
      </c>
    </row>
    <row r="914" spans="2:16" ht="34.200000000000003" x14ac:dyDescent="0.25">
      <c r="B914" s="51" t="str">
        <f t="shared" ca="1" si="309"/>
        <v>T184GMP</v>
      </c>
      <c r="C914" s="703" t="str">
        <f t="shared" ca="1" si="310"/>
        <v>Gasto medio por persona de excursionistas procedentes del extranjero con destino en la C.A. de Euskadi, por mes según año. Evolución anual 2013 - 2017. (V. Absolutos y % Variación)</v>
      </c>
      <c r="I914" t="s">
        <v>175</v>
      </c>
      <c r="J914" t="s">
        <v>36</v>
      </c>
      <c r="L914" t="str">
        <f t="shared" si="311"/>
        <v>GastoExc-Mes</v>
      </c>
      <c r="N914">
        <f t="shared" si="324"/>
        <v>18</v>
      </c>
      <c r="O914">
        <f t="shared" si="312"/>
        <v>37</v>
      </c>
      <c r="P914" t="str">
        <f t="shared" ca="1" si="313"/>
        <v>T184GMP.- Gasto medio por persona de excursionistas procedentes del extranjero con destino en la C.A. de Euskadi, por mes según año. Evolución anual 2013 - 2017. (V. Absolutos y % Variación)</v>
      </c>
    </row>
    <row r="915" spans="2:16" ht="34.200000000000003" x14ac:dyDescent="0.25">
      <c r="B915" s="51" t="str">
        <f t="shared" ca="1" si="309"/>
        <v>T185GT</v>
      </c>
      <c r="C915" s="703" t="str">
        <f t="shared" ca="1" si="310"/>
        <v>Gasto total de excursionistas procedentes del extranjero con destino en la C.A. de Euskadi, por vía de acceso según año. Evolución anual 2013 - 2017. (V. Absolutos y % Variación)</v>
      </c>
      <c r="I915" t="s">
        <v>175</v>
      </c>
      <c r="J915" t="s">
        <v>164</v>
      </c>
      <c r="L915" t="str">
        <f t="shared" si="311"/>
        <v>GastoExc-Vía</v>
      </c>
      <c r="M915">
        <v>1</v>
      </c>
      <c r="N915">
        <v>9</v>
      </c>
      <c r="O915">
        <f t="shared" si="312"/>
        <v>1</v>
      </c>
      <c r="P915" t="str">
        <f t="shared" ca="1" si="313"/>
        <v>T185GT.- Gasto total de excursionistas procedentes del extranjero con destino en la C.A. de Euskadi, por vía de acceso según año. Evolución anual 2013 - 2017. (V. Absolutos y % Variación)</v>
      </c>
    </row>
    <row r="916" spans="2:16" x14ac:dyDescent="0.25">
      <c r="B916" s="51" t="e">
        <f t="shared" ca="1" si="309"/>
        <v>#VALUE!</v>
      </c>
      <c r="C916" s="703" t="e">
        <f t="shared" ca="1" si="310"/>
        <v>#VALUE!</v>
      </c>
      <c r="I916" t="s">
        <v>175</v>
      </c>
      <c r="J916" t="s">
        <v>164</v>
      </c>
      <c r="L916" t="str">
        <f t="shared" si="311"/>
        <v>GastoExc-Vía</v>
      </c>
      <c r="N916">
        <f t="shared" ref="N916:N917" si="325">N915</f>
        <v>9</v>
      </c>
      <c r="O916">
        <f t="shared" si="312"/>
        <v>10</v>
      </c>
      <c r="P916">
        <f t="shared" ca="1" si="313"/>
        <v>0</v>
      </c>
    </row>
    <row r="917" spans="2:16" x14ac:dyDescent="0.25">
      <c r="B917" s="51" t="e">
        <f t="shared" ca="1" si="309"/>
        <v>#VALUE!</v>
      </c>
      <c r="C917" s="703" t="e">
        <f t="shared" ca="1" si="310"/>
        <v>#VALUE!</v>
      </c>
      <c r="I917" t="s">
        <v>175</v>
      </c>
      <c r="J917" t="s">
        <v>164</v>
      </c>
      <c r="L917" t="str">
        <f t="shared" si="311"/>
        <v>GastoExc-Vía</v>
      </c>
      <c r="N917">
        <f t="shared" si="325"/>
        <v>9</v>
      </c>
      <c r="O917">
        <f t="shared" si="312"/>
        <v>19</v>
      </c>
      <c r="P917">
        <f t="shared" ca="1" si="313"/>
        <v>0</v>
      </c>
    </row>
    <row r="918" spans="2:16" ht="34.200000000000003" x14ac:dyDescent="0.25">
      <c r="B918" s="51" t="str">
        <f t="shared" ca="1" si="309"/>
        <v>T186GT</v>
      </c>
      <c r="C918" s="703" t="str">
        <f t="shared" ca="1" si="310"/>
        <v>Gasto total de excursionistas procedentes del extranjero con destino en la C.A. de Euskadi, por país de residencia según año. Evolución anual 2013 - 2017. (V. Absolutos y % Variación)</v>
      </c>
      <c r="I918" t="s">
        <v>175</v>
      </c>
      <c r="J918" t="s">
        <v>38</v>
      </c>
      <c r="L918" t="str">
        <f t="shared" si="311"/>
        <v>GastoExc-Resi</v>
      </c>
      <c r="M918">
        <v>1</v>
      </c>
      <c r="N918">
        <v>17</v>
      </c>
      <c r="O918">
        <f t="shared" si="312"/>
        <v>1</v>
      </c>
      <c r="P918" t="str">
        <f t="shared" ca="1" si="313"/>
        <v>T186GT.- Gasto total de excursionistas procedentes del extranjero con destino en la C.A. de Euskadi, por país de residencia según año. Evolución anual 2013 - 2017. (V. Absolutos y % Variación)</v>
      </c>
    </row>
    <row r="919" spans="2:16" x14ac:dyDescent="0.25">
      <c r="B919" s="51" t="e">
        <f t="shared" ca="1" si="309"/>
        <v>#VALUE!</v>
      </c>
      <c r="C919" s="703" t="e">
        <f t="shared" ca="1" si="310"/>
        <v>#VALUE!</v>
      </c>
      <c r="I919" t="s">
        <v>175</v>
      </c>
      <c r="J919" t="s">
        <v>38</v>
      </c>
      <c r="L919" t="str">
        <f t="shared" si="311"/>
        <v>GastoExc-Resi</v>
      </c>
      <c r="N919">
        <f t="shared" ref="N919:N920" si="326">N918</f>
        <v>17</v>
      </c>
      <c r="O919">
        <f t="shared" si="312"/>
        <v>18</v>
      </c>
      <c r="P919">
        <f t="shared" ca="1" si="313"/>
        <v>0</v>
      </c>
    </row>
    <row r="920" spans="2:16" x14ac:dyDescent="0.25">
      <c r="B920" s="51" t="e">
        <f t="shared" ca="1" si="309"/>
        <v>#VALUE!</v>
      </c>
      <c r="C920" s="703" t="e">
        <f t="shared" ca="1" si="310"/>
        <v>#VALUE!</v>
      </c>
      <c r="I920" t="s">
        <v>175</v>
      </c>
      <c r="J920" t="s">
        <v>38</v>
      </c>
      <c r="L920" t="str">
        <f t="shared" si="311"/>
        <v>GastoExc-Resi</v>
      </c>
      <c r="N920">
        <f t="shared" si="326"/>
        <v>17</v>
      </c>
      <c r="O920">
        <f t="shared" si="312"/>
        <v>35</v>
      </c>
      <c r="P920" t="str">
        <f t="shared" ca="1" si="313"/>
        <v>TOTAL</v>
      </c>
    </row>
    <row r="921" spans="2:16" x14ac:dyDescent="0.25">
      <c r="B921" s="51" t="e">
        <f t="shared" ca="1" si="309"/>
        <v>#REF!</v>
      </c>
      <c r="C921" s="703" t="e">
        <f t="shared" ca="1" si="310"/>
        <v>#REF!</v>
      </c>
      <c r="I921" t="s">
        <v>175</v>
      </c>
      <c r="J921" t="s">
        <v>23</v>
      </c>
      <c r="L921" t="str">
        <f t="shared" si="311"/>
        <v>GastoExc-Motivo</v>
      </c>
      <c r="M921">
        <v>1</v>
      </c>
      <c r="N921">
        <v>12</v>
      </c>
      <c r="O921">
        <f t="shared" si="312"/>
        <v>1</v>
      </c>
      <c r="P921" t="e">
        <f t="shared" ca="1" si="313"/>
        <v>#REF!</v>
      </c>
    </row>
    <row r="922" spans="2:16" x14ac:dyDescent="0.25">
      <c r="B922" s="51" t="e">
        <f t="shared" ca="1" si="309"/>
        <v>#REF!</v>
      </c>
      <c r="C922" s="703" t="e">
        <f t="shared" ca="1" si="310"/>
        <v>#REF!</v>
      </c>
      <c r="I922" t="s">
        <v>175</v>
      </c>
      <c r="J922" t="s">
        <v>23</v>
      </c>
      <c r="L922" t="str">
        <f t="shared" si="311"/>
        <v>GastoExc-Motivo</v>
      </c>
      <c r="N922">
        <f t="shared" ref="N922:N923" si="327">N921</f>
        <v>12</v>
      </c>
      <c r="O922">
        <f t="shared" si="312"/>
        <v>13</v>
      </c>
      <c r="P922" t="e">
        <f t="shared" ca="1" si="313"/>
        <v>#REF!</v>
      </c>
    </row>
    <row r="923" spans="2:16" x14ac:dyDescent="0.25">
      <c r="B923" s="51" t="e">
        <f t="shared" ca="1" si="309"/>
        <v>#REF!</v>
      </c>
      <c r="C923" s="703" t="e">
        <f t="shared" ca="1" si="310"/>
        <v>#REF!</v>
      </c>
      <c r="I923" t="s">
        <v>175</v>
      </c>
      <c r="J923" t="s">
        <v>23</v>
      </c>
      <c r="L923" t="str">
        <f t="shared" si="311"/>
        <v>GastoExc-Motivo</v>
      </c>
      <c r="N923">
        <f t="shared" si="327"/>
        <v>12</v>
      </c>
      <c r="O923">
        <f t="shared" si="312"/>
        <v>25</v>
      </c>
      <c r="P923" t="e">
        <f t="shared" ca="1" si="313"/>
        <v>#REF!</v>
      </c>
    </row>
    <row r="924" spans="2:16" x14ac:dyDescent="0.25">
      <c r="B924" s="51" t="e">
        <f t="shared" ca="1" si="309"/>
        <v>#REF!</v>
      </c>
      <c r="C924" s="703" t="e">
        <f t="shared" ca="1" si="310"/>
        <v>#REF!</v>
      </c>
      <c r="I924" t="s">
        <v>175</v>
      </c>
      <c r="J924" t="s">
        <v>167</v>
      </c>
      <c r="L924" t="str">
        <f t="shared" ref="L924:L926" si="328">IF(LEN(K924)=0,CONCATENATE(I924,"-",J924),CONCATENATE(I924,"-",J924,"-",K924))</f>
        <v>GastoExc-Frecu</v>
      </c>
      <c r="M924">
        <v>1</v>
      </c>
      <c r="N924">
        <v>14</v>
      </c>
      <c r="O924">
        <f t="shared" si="312"/>
        <v>1</v>
      </c>
      <c r="P924" t="e">
        <f t="shared" ref="P924:P926" ca="1" si="329">INDIRECT("'" &amp; L924 &amp; "'!A" &amp;  O924)</f>
        <v>#REF!</v>
      </c>
    </row>
    <row r="925" spans="2:16" x14ac:dyDescent="0.25">
      <c r="B925" s="51" t="e">
        <f t="shared" ca="1" si="309"/>
        <v>#REF!</v>
      </c>
      <c r="C925" s="703" t="e">
        <f t="shared" ca="1" si="310"/>
        <v>#REF!</v>
      </c>
      <c r="I925" t="s">
        <v>175</v>
      </c>
      <c r="J925" t="s">
        <v>167</v>
      </c>
      <c r="L925" t="str">
        <f t="shared" si="328"/>
        <v>GastoExc-Frecu</v>
      </c>
      <c r="N925">
        <f t="shared" ref="N925:N926" si="330">N924</f>
        <v>14</v>
      </c>
      <c r="O925">
        <f t="shared" si="312"/>
        <v>15</v>
      </c>
      <c r="P925" t="e">
        <f t="shared" ca="1" si="329"/>
        <v>#REF!</v>
      </c>
    </row>
    <row r="926" spans="2:16" x14ac:dyDescent="0.25">
      <c r="B926" s="51" t="e">
        <f t="shared" ca="1" si="309"/>
        <v>#REF!</v>
      </c>
      <c r="C926" s="703" t="e">
        <f t="shared" ca="1" si="310"/>
        <v>#REF!</v>
      </c>
      <c r="I926" t="s">
        <v>175</v>
      </c>
      <c r="J926" t="s">
        <v>167</v>
      </c>
      <c r="L926" t="str">
        <f t="shared" si="328"/>
        <v>GastoExc-Frecu</v>
      </c>
      <c r="N926">
        <f t="shared" si="330"/>
        <v>14</v>
      </c>
      <c r="O926">
        <f t="shared" si="312"/>
        <v>29</v>
      </c>
      <c r="P926" t="e">
        <f t="shared" ca="1" si="329"/>
        <v>#REF!</v>
      </c>
    </row>
    <row r="927" spans="2:16" x14ac:dyDescent="0.25">
      <c r="B927" s="51" t="e">
        <f t="shared" ca="1" si="309"/>
        <v>#REF!</v>
      </c>
      <c r="C927" s="703" t="e">
        <f t="shared" ca="1" si="310"/>
        <v>#REF!</v>
      </c>
      <c r="I927" t="s">
        <v>175</v>
      </c>
      <c r="J927" t="s">
        <v>162</v>
      </c>
      <c r="L927" t="str">
        <f t="shared" si="311"/>
        <v>GastoExc-Prov</v>
      </c>
      <c r="M927">
        <v>1</v>
      </c>
      <c r="N927">
        <v>10</v>
      </c>
      <c r="O927">
        <f t="shared" si="312"/>
        <v>1</v>
      </c>
      <c r="P927" t="e">
        <f t="shared" ca="1" si="313"/>
        <v>#REF!</v>
      </c>
    </row>
    <row r="928" spans="2:16" x14ac:dyDescent="0.25">
      <c r="B928" s="51" t="e">
        <f t="shared" ca="1" si="309"/>
        <v>#REF!</v>
      </c>
      <c r="C928" s="703" t="e">
        <f t="shared" ca="1" si="310"/>
        <v>#REF!</v>
      </c>
      <c r="I928" t="s">
        <v>175</v>
      </c>
      <c r="J928" t="s">
        <v>162</v>
      </c>
      <c r="L928" t="str">
        <f t="shared" si="311"/>
        <v>GastoExc-Prov</v>
      </c>
      <c r="N928">
        <f t="shared" ref="N928:N929" si="331">N927</f>
        <v>10</v>
      </c>
      <c r="O928">
        <f t="shared" si="312"/>
        <v>11</v>
      </c>
      <c r="P928" t="e">
        <f t="shared" ca="1" si="313"/>
        <v>#REF!</v>
      </c>
    </row>
    <row r="929" spans="2:16" x14ac:dyDescent="0.25">
      <c r="B929" s="51" t="e">
        <f t="shared" ca="1" si="309"/>
        <v>#REF!</v>
      </c>
      <c r="C929" s="703" t="e">
        <f t="shared" ca="1" si="310"/>
        <v>#REF!</v>
      </c>
      <c r="I929" t="s">
        <v>175</v>
      </c>
      <c r="J929" t="s">
        <v>162</v>
      </c>
      <c r="L929" t="str">
        <f t="shared" si="311"/>
        <v>GastoExc-Prov</v>
      </c>
      <c r="N929">
        <f t="shared" si="331"/>
        <v>10</v>
      </c>
      <c r="O929">
        <f t="shared" si="312"/>
        <v>21</v>
      </c>
      <c r="P929" t="e">
        <f t="shared" ca="1" si="313"/>
        <v>#REF!</v>
      </c>
    </row>
    <row r="930" spans="2:16" x14ac:dyDescent="0.25">
      <c r="B930" s="51" t="e">
        <f t="shared" ca="1" si="309"/>
        <v>#REF!</v>
      </c>
      <c r="C930" s="703" t="e">
        <f t="shared" ca="1" si="310"/>
        <v>#REF!</v>
      </c>
      <c r="I930" t="s">
        <v>175</v>
      </c>
      <c r="J930" t="s">
        <v>163</v>
      </c>
      <c r="L930" t="str">
        <f t="shared" si="311"/>
        <v>GastoExc-Destino</v>
      </c>
      <c r="M930">
        <v>1</v>
      </c>
      <c r="N930">
        <v>14</v>
      </c>
      <c r="O930">
        <f t="shared" si="312"/>
        <v>1</v>
      </c>
      <c r="P930" t="e">
        <f t="shared" ca="1" si="313"/>
        <v>#REF!</v>
      </c>
    </row>
    <row r="931" spans="2:16" x14ac:dyDescent="0.25">
      <c r="B931" s="51" t="e">
        <f t="shared" ca="1" si="309"/>
        <v>#REF!</v>
      </c>
      <c r="C931" s="703" t="e">
        <f t="shared" ca="1" si="310"/>
        <v>#REF!</v>
      </c>
      <c r="I931" t="s">
        <v>175</v>
      </c>
      <c r="J931" t="s">
        <v>163</v>
      </c>
      <c r="L931" t="str">
        <f t="shared" si="311"/>
        <v>GastoExc-Destino</v>
      </c>
      <c r="N931">
        <f t="shared" ref="N931:N932" si="332">N930</f>
        <v>14</v>
      </c>
      <c r="O931">
        <f t="shared" si="312"/>
        <v>15</v>
      </c>
      <c r="P931" t="e">
        <f t="shared" ca="1" si="313"/>
        <v>#REF!</v>
      </c>
    </row>
    <row r="932" spans="2:16" x14ac:dyDescent="0.25">
      <c r="B932" s="51" t="e">
        <f t="shared" ca="1" si="309"/>
        <v>#REF!</v>
      </c>
      <c r="C932" s="703" t="e">
        <f t="shared" ca="1" si="310"/>
        <v>#REF!</v>
      </c>
      <c r="I932" t="s">
        <v>175</v>
      </c>
      <c r="J932" t="s">
        <v>163</v>
      </c>
      <c r="L932" t="str">
        <f t="shared" si="311"/>
        <v>GastoExc-Destino</v>
      </c>
      <c r="N932">
        <f t="shared" si="332"/>
        <v>14</v>
      </c>
      <c r="O932">
        <f t="shared" si="312"/>
        <v>29</v>
      </c>
      <c r="P932" t="e">
        <f t="shared" ca="1" si="313"/>
        <v>#REF!</v>
      </c>
    </row>
    <row r="933" spans="2:16" ht="22.8" x14ac:dyDescent="0.25">
      <c r="B933" s="51" t="str">
        <f t="shared" ca="1" si="309"/>
        <v>T191GT</v>
      </c>
      <c r="C933" s="703" t="str">
        <f t="shared" ca="1" si="310"/>
        <v>Gasto total de excursionistas procedentes del extranjero con destino en la C.A. de Euskadi, por vía de acceso según mes. 2017. (V. Absolutos)</v>
      </c>
      <c r="I933" t="s">
        <v>175</v>
      </c>
      <c r="J933" t="s">
        <v>164</v>
      </c>
      <c r="K933" t="s">
        <v>36</v>
      </c>
      <c r="L933" t="str">
        <f t="shared" si="311"/>
        <v>GastoExc-Vía-Mes</v>
      </c>
      <c r="M933">
        <v>1</v>
      </c>
      <c r="N933">
        <v>8</v>
      </c>
      <c r="O933">
        <f t="shared" si="312"/>
        <v>1</v>
      </c>
      <c r="P933" t="str">
        <f t="shared" ca="1" si="313"/>
        <v>T191GT.- Gasto total de excursionistas procedentes del extranjero con destino en la C.A. de Euskadi, por vía de acceso según mes. 2017. (V. Absolutos)</v>
      </c>
    </row>
    <row r="934" spans="2:16" x14ac:dyDescent="0.25">
      <c r="B934" s="51" t="e">
        <f t="shared" ca="1" si="309"/>
        <v>#VALUE!</v>
      </c>
      <c r="C934" s="703" t="e">
        <f t="shared" ca="1" si="310"/>
        <v>#VALUE!</v>
      </c>
      <c r="I934" t="s">
        <v>175</v>
      </c>
      <c r="J934" t="s">
        <v>164</v>
      </c>
      <c r="K934" t="s">
        <v>36</v>
      </c>
      <c r="L934" t="str">
        <f t="shared" si="311"/>
        <v>GastoExc-Vía-Mes</v>
      </c>
      <c r="N934">
        <f t="shared" ref="N934:N936" si="333">N933</f>
        <v>8</v>
      </c>
      <c r="O934">
        <f t="shared" si="312"/>
        <v>9</v>
      </c>
      <c r="P934">
        <f t="shared" ca="1" si="313"/>
        <v>0</v>
      </c>
    </row>
    <row r="935" spans="2:16" x14ac:dyDescent="0.25">
      <c r="B935" s="51" t="e">
        <f t="shared" ca="1" si="309"/>
        <v>#VALUE!</v>
      </c>
      <c r="C935" s="703" t="e">
        <f t="shared" ca="1" si="310"/>
        <v>#VALUE!</v>
      </c>
      <c r="I935" t="s">
        <v>175</v>
      </c>
      <c r="J935" t="s">
        <v>164</v>
      </c>
      <c r="K935" t="s">
        <v>36</v>
      </c>
      <c r="L935" t="str">
        <f t="shared" ref="L935:L968" si="334">IF(LEN(K935)=0,CONCATENATE(I935,"-",J935),CONCATENATE(I935,"-",J935,"-",K935))</f>
        <v>GastoExc-Vía-Mes</v>
      </c>
      <c r="N935">
        <f t="shared" si="333"/>
        <v>8</v>
      </c>
      <c r="O935">
        <f t="shared" si="312"/>
        <v>17</v>
      </c>
      <c r="P935" t="str">
        <f t="shared" ref="P935:P968" ca="1" si="335">INDIRECT("'" &amp; L935 &amp; "'!A" &amp;  O935)</f>
        <v>ns: no significativo</v>
      </c>
    </row>
    <row r="936" spans="2:16" x14ac:dyDescent="0.25">
      <c r="B936" s="51" t="e">
        <f t="shared" ca="1" si="309"/>
        <v>#VALUE!</v>
      </c>
      <c r="C936" s="703" t="e">
        <f t="shared" ca="1" si="310"/>
        <v>#VALUE!</v>
      </c>
      <c r="I936" t="s">
        <v>175</v>
      </c>
      <c r="J936" t="s">
        <v>164</v>
      </c>
      <c r="K936" t="s">
        <v>36</v>
      </c>
      <c r="L936" t="str">
        <f t="shared" si="334"/>
        <v>GastoExc-Vía-Mes</v>
      </c>
      <c r="N936">
        <f t="shared" si="333"/>
        <v>8</v>
      </c>
      <c r="O936">
        <f t="shared" si="312"/>
        <v>25</v>
      </c>
      <c r="P936" t="str">
        <f t="shared" ca="1" si="335"/>
        <v>Tren</v>
      </c>
    </row>
    <row r="937" spans="2:16" x14ac:dyDescent="0.25">
      <c r="B937" s="51" t="e">
        <f t="shared" ca="1" si="309"/>
        <v>#VALUE!</v>
      </c>
      <c r="C937" s="703" t="e">
        <f t="shared" ca="1" si="310"/>
        <v>#VALUE!</v>
      </c>
      <c r="I937" t="s">
        <v>175</v>
      </c>
      <c r="J937" t="s">
        <v>164</v>
      </c>
      <c r="K937" t="s">
        <v>36</v>
      </c>
      <c r="L937" t="str">
        <f t="shared" si="334"/>
        <v>GastoExc-Vía-Mes</v>
      </c>
      <c r="N937">
        <f>N936+1</f>
        <v>9</v>
      </c>
      <c r="O937">
        <f t="shared" si="312"/>
        <v>34</v>
      </c>
      <c r="P937" t="str">
        <f t="shared" ca="1" si="335"/>
        <v>Barco</v>
      </c>
    </row>
    <row r="938" spans="2:16" x14ac:dyDescent="0.25">
      <c r="B938" s="51" t="e">
        <f t="shared" ca="1" si="309"/>
        <v>#VALUE!</v>
      </c>
      <c r="C938" s="703" t="e">
        <f t="shared" ca="1" si="310"/>
        <v>#VALUE!</v>
      </c>
      <c r="I938" t="s">
        <v>175</v>
      </c>
      <c r="J938" t="s">
        <v>164</v>
      </c>
      <c r="K938" t="s">
        <v>36</v>
      </c>
      <c r="L938" t="str">
        <f t="shared" si="334"/>
        <v>GastoExc-Vía-Mes</v>
      </c>
      <c r="N938">
        <f>N937-1</f>
        <v>8</v>
      </c>
      <c r="O938">
        <f t="shared" si="312"/>
        <v>42</v>
      </c>
      <c r="P938" t="str">
        <f t="shared" ca="1" si="335"/>
        <v>Aeropuerto</v>
      </c>
    </row>
    <row r="939" spans="2:16" ht="22.8" x14ac:dyDescent="0.25">
      <c r="B939" s="51" t="str">
        <f t="shared" ca="1" si="309"/>
        <v>T192GT</v>
      </c>
      <c r="C939" s="703" t="str">
        <f t="shared" ca="1" si="310"/>
        <v>Gasto total de excursionistas procedentes del extranjero con destino en la C.A. de Euskadi, por país de residencia según mes. 2017. (V. Absolutos)</v>
      </c>
      <c r="I939" t="s">
        <v>175</v>
      </c>
      <c r="J939" t="s">
        <v>38</v>
      </c>
      <c r="K939" t="s">
        <v>36</v>
      </c>
      <c r="L939" t="str">
        <f t="shared" si="334"/>
        <v>GastoExc-Resi-Mes</v>
      </c>
      <c r="M939">
        <v>1</v>
      </c>
      <c r="N939">
        <v>16</v>
      </c>
      <c r="O939">
        <f t="shared" si="312"/>
        <v>1</v>
      </c>
      <c r="P939" t="str">
        <f t="shared" ca="1" si="335"/>
        <v>T192GT.- Gasto total de excursionistas procedentes del extranjero con destino en la C.A. de Euskadi, por país de residencia según mes. 2017. (V. Absolutos)</v>
      </c>
    </row>
    <row r="940" spans="2:16" ht="22.8" x14ac:dyDescent="0.25">
      <c r="B940" s="51" t="str">
        <f t="shared" ca="1" si="309"/>
        <v>T192H</v>
      </c>
      <c r="C940" s="703" t="str">
        <f t="shared" ca="1" si="310"/>
        <v>Gasto total de excursionistas procedentes del extranjero con destino en la C.A. de Euskadi, por país de residencia según mes. 2017. (% Horizontal)</v>
      </c>
      <c r="I940" t="s">
        <v>175</v>
      </c>
      <c r="J940" t="s">
        <v>38</v>
      </c>
      <c r="K940" t="s">
        <v>36</v>
      </c>
      <c r="L940" t="str">
        <f t="shared" si="334"/>
        <v>GastoExc-Resi-Mes</v>
      </c>
      <c r="N940">
        <f t="shared" ref="N940:N942" si="336">N939</f>
        <v>16</v>
      </c>
      <c r="O940">
        <f t="shared" si="312"/>
        <v>17</v>
      </c>
      <c r="P940" t="str">
        <f t="shared" ca="1" si="335"/>
        <v>T192H.- Gasto total de excursionistas procedentes del extranjero con destino en la C.A. de Euskadi, por país de residencia según mes. 2017. (% Horizontal)</v>
      </c>
    </row>
    <row r="941" spans="2:16" ht="22.8" x14ac:dyDescent="0.25">
      <c r="B941" s="51" t="str">
        <f t="shared" ca="1" si="309"/>
        <v>T192V</v>
      </c>
      <c r="C941" s="703" t="str">
        <f t="shared" ca="1" si="310"/>
        <v>Gasto total de excursionistas procedentes del extranjero con destino en la C.A. de Euskadi, por país de residencia según mes. 2017. (% Vertical)</v>
      </c>
      <c r="I941" t="s">
        <v>175</v>
      </c>
      <c r="J941" t="s">
        <v>38</v>
      </c>
      <c r="K941" t="s">
        <v>36</v>
      </c>
      <c r="L941" t="str">
        <f t="shared" si="334"/>
        <v>GastoExc-Resi-Mes</v>
      </c>
      <c r="N941">
        <f t="shared" si="336"/>
        <v>16</v>
      </c>
      <c r="O941">
        <f t="shared" si="312"/>
        <v>33</v>
      </c>
      <c r="P941" t="str">
        <f t="shared" ca="1" si="335"/>
        <v>T192V.- Gasto total de excursionistas procedentes del extranjero con destino en la C.A. de Euskadi, por país de residencia según mes. 2017. (% Vertical)</v>
      </c>
    </row>
    <row r="942" spans="2:16" ht="34.200000000000003" x14ac:dyDescent="0.25">
      <c r="B942" s="51" t="str">
        <f t="shared" ca="1" si="309"/>
        <v>V192GT</v>
      </c>
      <c r="C942" s="703" t="str">
        <f t="shared" ca="1" si="310"/>
        <v>Variación interanual del gasto total de excursionistas procedentes del extranjero con destino en la C.A. de Euskadi, por país de residencia según mes. 2017. (% Variación)</v>
      </c>
      <c r="I942" t="s">
        <v>175</v>
      </c>
      <c r="J942" t="s">
        <v>38</v>
      </c>
      <c r="K942" t="s">
        <v>36</v>
      </c>
      <c r="L942" t="str">
        <f t="shared" si="334"/>
        <v>GastoExc-Resi-Mes</v>
      </c>
      <c r="N942">
        <f t="shared" si="336"/>
        <v>16</v>
      </c>
      <c r="O942">
        <f t="shared" si="312"/>
        <v>49</v>
      </c>
      <c r="P942" t="str">
        <f t="shared" ca="1" si="335"/>
        <v>V192GT.- Variación interanual del gasto total de excursionistas procedentes del extranjero con destino en la C.A. de Euskadi, por país de residencia según mes. 2017. (% Variación)</v>
      </c>
    </row>
    <row r="943" spans="2:16" ht="34.200000000000003" x14ac:dyDescent="0.25">
      <c r="B943" s="51" t="str">
        <f t="shared" ca="1" si="309"/>
        <v>T192GMP</v>
      </c>
      <c r="C943" s="703" t="str">
        <f t="shared" ca="1" si="310"/>
        <v>Gasto medio por persona de excursionistas procedentes del extranjero con destino en la C.A. de Euskadi, por país de residencia según mes. 2017. (V. Absolutos)</v>
      </c>
      <c r="I943" t="s">
        <v>175</v>
      </c>
      <c r="J943" t="s">
        <v>38</v>
      </c>
      <c r="K943" t="s">
        <v>36</v>
      </c>
      <c r="L943" t="str">
        <f t="shared" si="334"/>
        <v>GastoExc-Resi-Mes</v>
      </c>
      <c r="N943">
        <f>N942+1</f>
        <v>17</v>
      </c>
      <c r="O943">
        <f t="shared" si="312"/>
        <v>66</v>
      </c>
      <c r="P943" t="str">
        <f t="shared" ca="1" si="335"/>
        <v>T192GMP.- Gasto medio por persona de excursionistas procedentes del extranjero con destino en la C.A. de Euskadi, por país de residencia según mes. 2017. (V. Absolutos)</v>
      </c>
    </row>
    <row r="944" spans="2:16" ht="34.200000000000003" x14ac:dyDescent="0.25">
      <c r="B944" s="51" t="str">
        <f t="shared" ca="1" si="309"/>
        <v>V192GMP</v>
      </c>
      <c r="C944" s="703" t="str">
        <f t="shared" ca="1" si="310"/>
        <v>Variación interanual del gasto medio por persona de excursionistas procedentes del extranjero con destino en la C.A. de Euskadi, por país de residencia según mes. 2017. (% Variación)</v>
      </c>
      <c r="I944" t="s">
        <v>175</v>
      </c>
      <c r="J944" t="s">
        <v>38</v>
      </c>
      <c r="K944" t="s">
        <v>36</v>
      </c>
      <c r="L944" t="str">
        <f t="shared" si="334"/>
        <v>GastoExc-Resi-Mes</v>
      </c>
      <c r="N944">
        <f>N943-1</f>
        <v>16</v>
      </c>
      <c r="O944">
        <f t="shared" si="312"/>
        <v>82</v>
      </c>
      <c r="P944" t="str">
        <f t="shared" ca="1" si="335"/>
        <v>V192GMP.- Variación interanual del gasto medio por persona de excursionistas procedentes del extranjero con destino en la C.A. de Euskadi, por país de residencia según mes. 2017. (% Variación)</v>
      </c>
    </row>
    <row r="945" spans="2:16" x14ac:dyDescent="0.25">
      <c r="B945" s="51" t="e">
        <f t="shared" ref="B945:B1008" ca="1" si="337">MID(P945,1,FIND(".-",P945)-1)</f>
        <v>#REF!</v>
      </c>
      <c r="C945" s="703" t="e">
        <f t="shared" ref="C945:C1008" ca="1" si="338">MID(P945,FIND(".-",P945)+3,(LEN(P945)-FIND(".-",P945)-2))</f>
        <v>#REF!</v>
      </c>
      <c r="I945" t="s">
        <v>175</v>
      </c>
      <c r="J945" t="s">
        <v>23</v>
      </c>
      <c r="K945" t="s">
        <v>36</v>
      </c>
      <c r="L945" t="str">
        <f t="shared" si="334"/>
        <v>GastoExc-Motivo-Mes</v>
      </c>
      <c r="M945">
        <v>1</v>
      </c>
      <c r="N945">
        <v>9</v>
      </c>
      <c r="O945">
        <f t="shared" ref="O945:O1008" si="339">IF(M945=1,1,O944+N945)</f>
        <v>1</v>
      </c>
      <c r="P945" t="e">
        <f t="shared" ca="1" si="335"/>
        <v>#REF!</v>
      </c>
    </row>
    <row r="946" spans="2:16" x14ac:dyDescent="0.25">
      <c r="B946" s="51" t="e">
        <f t="shared" ca="1" si="337"/>
        <v>#REF!</v>
      </c>
      <c r="C946" s="703" t="e">
        <f t="shared" ca="1" si="338"/>
        <v>#REF!</v>
      </c>
      <c r="I946" t="s">
        <v>175</v>
      </c>
      <c r="J946" t="s">
        <v>23</v>
      </c>
      <c r="K946" t="s">
        <v>36</v>
      </c>
      <c r="L946" t="str">
        <f t="shared" si="334"/>
        <v>GastoExc-Motivo-Mes</v>
      </c>
      <c r="N946">
        <f t="shared" ref="N946:N948" si="340">N945</f>
        <v>9</v>
      </c>
      <c r="O946">
        <f t="shared" si="339"/>
        <v>10</v>
      </c>
      <c r="P946" t="e">
        <f t="shared" ca="1" si="335"/>
        <v>#REF!</v>
      </c>
    </row>
    <row r="947" spans="2:16" x14ac:dyDescent="0.25">
      <c r="B947" s="51" t="e">
        <f t="shared" ca="1" si="337"/>
        <v>#REF!</v>
      </c>
      <c r="C947" s="703" t="e">
        <f t="shared" ca="1" si="338"/>
        <v>#REF!</v>
      </c>
      <c r="I947" t="s">
        <v>175</v>
      </c>
      <c r="J947" t="s">
        <v>23</v>
      </c>
      <c r="K947" t="s">
        <v>36</v>
      </c>
      <c r="L947" t="str">
        <f t="shared" si="334"/>
        <v>GastoExc-Motivo-Mes</v>
      </c>
      <c r="N947">
        <f t="shared" si="340"/>
        <v>9</v>
      </c>
      <c r="O947">
        <f t="shared" si="339"/>
        <v>19</v>
      </c>
      <c r="P947" t="e">
        <f t="shared" ca="1" si="335"/>
        <v>#REF!</v>
      </c>
    </row>
    <row r="948" spans="2:16" x14ac:dyDescent="0.25">
      <c r="B948" s="51" t="e">
        <f t="shared" ca="1" si="337"/>
        <v>#REF!</v>
      </c>
      <c r="C948" s="703" t="e">
        <f t="shared" ca="1" si="338"/>
        <v>#REF!</v>
      </c>
      <c r="I948" t="s">
        <v>175</v>
      </c>
      <c r="J948" t="s">
        <v>23</v>
      </c>
      <c r="K948" t="s">
        <v>36</v>
      </c>
      <c r="L948" t="str">
        <f t="shared" si="334"/>
        <v>GastoExc-Motivo-Mes</v>
      </c>
      <c r="N948">
        <f t="shared" si="340"/>
        <v>9</v>
      </c>
      <c r="O948">
        <f t="shared" si="339"/>
        <v>28</v>
      </c>
      <c r="P948" t="e">
        <f t="shared" ca="1" si="335"/>
        <v>#REF!</v>
      </c>
    </row>
    <row r="949" spans="2:16" x14ac:dyDescent="0.25">
      <c r="B949" s="51" t="e">
        <f t="shared" ca="1" si="337"/>
        <v>#REF!</v>
      </c>
      <c r="C949" s="703" t="e">
        <f t="shared" ca="1" si="338"/>
        <v>#REF!</v>
      </c>
      <c r="I949" t="s">
        <v>175</v>
      </c>
      <c r="J949" t="s">
        <v>23</v>
      </c>
      <c r="K949" t="s">
        <v>36</v>
      </c>
      <c r="L949" t="str">
        <f t="shared" si="334"/>
        <v>GastoExc-Motivo-Mes</v>
      </c>
      <c r="N949">
        <f>N948+2</f>
        <v>11</v>
      </c>
      <c r="O949">
        <f t="shared" si="339"/>
        <v>39</v>
      </c>
      <c r="P949" t="e">
        <f t="shared" ca="1" si="335"/>
        <v>#REF!</v>
      </c>
    </row>
    <row r="950" spans="2:16" x14ac:dyDescent="0.25">
      <c r="B950" s="51" t="e">
        <f t="shared" ca="1" si="337"/>
        <v>#REF!</v>
      </c>
      <c r="C950" s="703" t="e">
        <f t="shared" ca="1" si="338"/>
        <v>#REF!</v>
      </c>
      <c r="I950" t="s">
        <v>175</v>
      </c>
      <c r="J950" t="s">
        <v>23</v>
      </c>
      <c r="K950" t="s">
        <v>36</v>
      </c>
      <c r="L950" t="str">
        <f t="shared" si="334"/>
        <v>GastoExc-Motivo-Mes</v>
      </c>
      <c r="N950">
        <f>N949-2</f>
        <v>9</v>
      </c>
      <c r="O950">
        <f t="shared" si="339"/>
        <v>48</v>
      </c>
      <c r="P950" t="e">
        <f t="shared" ca="1" si="335"/>
        <v>#REF!</v>
      </c>
    </row>
    <row r="951" spans="2:16" x14ac:dyDescent="0.25">
      <c r="B951" s="51" t="e">
        <f t="shared" ca="1" si="337"/>
        <v>#REF!</v>
      </c>
      <c r="C951" s="703" t="e">
        <f t="shared" ca="1" si="338"/>
        <v>#REF!</v>
      </c>
      <c r="I951" t="s">
        <v>175</v>
      </c>
      <c r="J951" t="s">
        <v>167</v>
      </c>
      <c r="K951" t="s">
        <v>36</v>
      </c>
      <c r="L951" t="str">
        <f t="shared" ref="L951:L956" si="341">IF(LEN(K951)=0,CONCATENATE(I951,"-",J951),CONCATENATE(I951,"-",J951,"-",K951))</f>
        <v>GastoExc-Frecu-Mes</v>
      </c>
      <c r="M951">
        <v>1</v>
      </c>
      <c r="N951">
        <v>12</v>
      </c>
      <c r="O951">
        <f t="shared" si="339"/>
        <v>1</v>
      </c>
      <c r="P951" t="e">
        <f t="shared" ref="P951:P956" ca="1" si="342">INDIRECT("'" &amp; L951 &amp; "'!A" &amp;  O951)</f>
        <v>#REF!</v>
      </c>
    </row>
    <row r="952" spans="2:16" x14ac:dyDescent="0.25">
      <c r="B952" s="51" t="e">
        <f t="shared" ca="1" si="337"/>
        <v>#REF!</v>
      </c>
      <c r="C952" s="703" t="e">
        <f t="shared" ca="1" si="338"/>
        <v>#REF!</v>
      </c>
      <c r="I952" t="s">
        <v>175</v>
      </c>
      <c r="J952" t="s">
        <v>167</v>
      </c>
      <c r="K952" t="s">
        <v>36</v>
      </c>
      <c r="L952" t="str">
        <f t="shared" si="341"/>
        <v>GastoExc-Frecu-Mes</v>
      </c>
      <c r="N952">
        <f t="shared" ref="N952:N954" si="343">N951</f>
        <v>12</v>
      </c>
      <c r="O952">
        <f t="shared" si="339"/>
        <v>13</v>
      </c>
      <c r="P952" t="e">
        <f t="shared" ca="1" si="342"/>
        <v>#REF!</v>
      </c>
    </row>
    <row r="953" spans="2:16" x14ac:dyDescent="0.25">
      <c r="B953" s="51" t="e">
        <f t="shared" ca="1" si="337"/>
        <v>#REF!</v>
      </c>
      <c r="C953" s="703" t="e">
        <f t="shared" ca="1" si="338"/>
        <v>#REF!</v>
      </c>
      <c r="I953" t="s">
        <v>175</v>
      </c>
      <c r="J953" t="s">
        <v>167</v>
      </c>
      <c r="K953" t="s">
        <v>36</v>
      </c>
      <c r="L953" t="str">
        <f t="shared" si="341"/>
        <v>GastoExc-Frecu-Mes</v>
      </c>
      <c r="N953">
        <f t="shared" si="343"/>
        <v>12</v>
      </c>
      <c r="O953">
        <f t="shared" si="339"/>
        <v>25</v>
      </c>
      <c r="P953" t="e">
        <f t="shared" ca="1" si="342"/>
        <v>#REF!</v>
      </c>
    </row>
    <row r="954" spans="2:16" x14ac:dyDescent="0.25">
      <c r="B954" s="51" t="e">
        <f t="shared" ca="1" si="337"/>
        <v>#REF!</v>
      </c>
      <c r="C954" s="703" t="e">
        <f t="shared" ca="1" si="338"/>
        <v>#REF!</v>
      </c>
      <c r="I954" t="s">
        <v>175</v>
      </c>
      <c r="J954" t="s">
        <v>167</v>
      </c>
      <c r="K954" t="s">
        <v>36</v>
      </c>
      <c r="L954" t="str">
        <f t="shared" si="341"/>
        <v>GastoExc-Frecu-Mes</v>
      </c>
      <c r="N954">
        <f t="shared" si="343"/>
        <v>12</v>
      </c>
      <c r="O954">
        <f t="shared" si="339"/>
        <v>37</v>
      </c>
      <c r="P954" t="e">
        <f t="shared" ca="1" si="342"/>
        <v>#REF!</v>
      </c>
    </row>
    <row r="955" spans="2:16" x14ac:dyDescent="0.25">
      <c r="B955" s="51" t="e">
        <f t="shared" ca="1" si="337"/>
        <v>#REF!</v>
      </c>
      <c r="C955" s="703" t="e">
        <f t="shared" ca="1" si="338"/>
        <v>#REF!</v>
      </c>
      <c r="I955" t="s">
        <v>175</v>
      </c>
      <c r="J955" t="s">
        <v>167</v>
      </c>
      <c r="K955" t="s">
        <v>36</v>
      </c>
      <c r="L955" t="str">
        <f t="shared" si="341"/>
        <v>GastoExc-Frecu-Mes</v>
      </c>
      <c r="N955">
        <f>N954+1</f>
        <v>13</v>
      </c>
      <c r="O955">
        <f t="shared" si="339"/>
        <v>50</v>
      </c>
      <c r="P955" t="e">
        <f t="shared" ca="1" si="342"/>
        <v>#REF!</v>
      </c>
    </row>
    <row r="956" spans="2:16" x14ac:dyDescent="0.25">
      <c r="B956" s="51" t="e">
        <f t="shared" ca="1" si="337"/>
        <v>#REF!</v>
      </c>
      <c r="C956" s="703" t="e">
        <f t="shared" ca="1" si="338"/>
        <v>#REF!</v>
      </c>
      <c r="I956" t="s">
        <v>175</v>
      </c>
      <c r="J956" t="s">
        <v>167</v>
      </c>
      <c r="K956" t="s">
        <v>36</v>
      </c>
      <c r="L956" t="str">
        <f t="shared" si="341"/>
        <v>GastoExc-Frecu-Mes</v>
      </c>
      <c r="N956">
        <f>N955-1</f>
        <v>12</v>
      </c>
      <c r="O956">
        <f t="shared" si="339"/>
        <v>62</v>
      </c>
      <c r="P956" t="e">
        <f t="shared" ca="1" si="342"/>
        <v>#REF!</v>
      </c>
    </row>
    <row r="957" spans="2:16" x14ac:dyDescent="0.25">
      <c r="B957" s="51" t="e">
        <f t="shared" ca="1" si="337"/>
        <v>#REF!</v>
      </c>
      <c r="C957" s="703" t="e">
        <f t="shared" ca="1" si="338"/>
        <v>#REF!</v>
      </c>
      <c r="I957" t="s">
        <v>175</v>
      </c>
      <c r="J957" t="s">
        <v>162</v>
      </c>
      <c r="K957" t="s">
        <v>36</v>
      </c>
      <c r="L957" t="str">
        <f t="shared" si="334"/>
        <v>GastoExc-Prov-Mes</v>
      </c>
      <c r="M957">
        <v>1</v>
      </c>
      <c r="N957">
        <v>8</v>
      </c>
      <c r="O957">
        <f t="shared" si="339"/>
        <v>1</v>
      </c>
      <c r="P957" t="e">
        <f t="shared" ca="1" si="335"/>
        <v>#REF!</v>
      </c>
    </row>
    <row r="958" spans="2:16" x14ac:dyDescent="0.25">
      <c r="B958" s="51" t="e">
        <f t="shared" ca="1" si="337"/>
        <v>#REF!</v>
      </c>
      <c r="C958" s="703" t="e">
        <f t="shared" ca="1" si="338"/>
        <v>#REF!</v>
      </c>
      <c r="I958" t="s">
        <v>175</v>
      </c>
      <c r="J958" t="s">
        <v>162</v>
      </c>
      <c r="K958" t="s">
        <v>36</v>
      </c>
      <c r="L958" t="str">
        <f t="shared" si="334"/>
        <v>GastoExc-Prov-Mes</v>
      </c>
      <c r="N958">
        <f t="shared" ref="N958:N960" si="344">N957</f>
        <v>8</v>
      </c>
      <c r="O958">
        <f t="shared" si="339"/>
        <v>9</v>
      </c>
      <c r="P958" t="e">
        <f t="shared" ca="1" si="335"/>
        <v>#REF!</v>
      </c>
    </row>
    <row r="959" spans="2:16" x14ac:dyDescent="0.25">
      <c r="B959" s="51" t="e">
        <f t="shared" ca="1" si="337"/>
        <v>#REF!</v>
      </c>
      <c r="C959" s="703" t="e">
        <f t="shared" ca="1" si="338"/>
        <v>#REF!</v>
      </c>
      <c r="I959" t="s">
        <v>175</v>
      </c>
      <c r="J959" t="s">
        <v>162</v>
      </c>
      <c r="K959" t="s">
        <v>36</v>
      </c>
      <c r="L959" t="str">
        <f t="shared" si="334"/>
        <v>GastoExc-Prov-Mes</v>
      </c>
      <c r="N959">
        <f t="shared" si="344"/>
        <v>8</v>
      </c>
      <c r="O959">
        <f t="shared" si="339"/>
        <v>17</v>
      </c>
      <c r="P959" t="e">
        <f t="shared" ca="1" si="335"/>
        <v>#REF!</v>
      </c>
    </row>
    <row r="960" spans="2:16" x14ac:dyDescent="0.25">
      <c r="B960" s="51" t="e">
        <f t="shared" ca="1" si="337"/>
        <v>#REF!</v>
      </c>
      <c r="C960" s="703" t="e">
        <f t="shared" ca="1" si="338"/>
        <v>#REF!</v>
      </c>
      <c r="I960" t="s">
        <v>175</v>
      </c>
      <c r="J960" t="s">
        <v>162</v>
      </c>
      <c r="K960" t="s">
        <v>36</v>
      </c>
      <c r="L960" t="str">
        <f t="shared" si="334"/>
        <v>GastoExc-Prov-Mes</v>
      </c>
      <c r="N960">
        <f t="shared" si="344"/>
        <v>8</v>
      </c>
      <c r="O960">
        <f t="shared" si="339"/>
        <v>25</v>
      </c>
      <c r="P960" t="e">
        <f t="shared" ca="1" si="335"/>
        <v>#REF!</v>
      </c>
    </row>
    <row r="961" spans="2:16" x14ac:dyDescent="0.25">
      <c r="B961" s="51" t="e">
        <f t="shared" ca="1" si="337"/>
        <v>#REF!</v>
      </c>
      <c r="C961" s="703" t="e">
        <f t="shared" ca="1" si="338"/>
        <v>#REF!</v>
      </c>
      <c r="I961" t="s">
        <v>175</v>
      </c>
      <c r="J961" t="s">
        <v>162</v>
      </c>
      <c r="K961" t="s">
        <v>36</v>
      </c>
      <c r="L961" t="str">
        <f t="shared" si="334"/>
        <v>GastoExc-Prov-Mes</v>
      </c>
      <c r="N961">
        <f>N960+2</f>
        <v>10</v>
      </c>
      <c r="O961">
        <f t="shared" si="339"/>
        <v>35</v>
      </c>
      <c r="P961" t="e">
        <f t="shared" ca="1" si="335"/>
        <v>#REF!</v>
      </c>
    </row>
    <row r="962" spans="2:16" x14ac:dyDescent="0.25">
      <c r="B962" s="51" t="e">
        <f t="shared" ca="1" si="337"/>
        <v>#REF!</v>
      </c>
      <c r="C962" s="703" t="e">
        <f t="shared" ca="1" si="338"/>
        <v>#REF!</v>
      </c>
      <c r="I962" t="s">
        <v>175</v>
      </c>
      <c r="J962" t="s">
        <v>162</v>
      </c>
      <c r="K962" t="s">
        <v>36</v>
      </c>
      <c r="L962" t="str">
        <f t="shared" si="334"/>
        <v>GastoExc-Prov-Mes</v>
      </c>
      <c r="N962">
        <f>N961-2</f>
        <v>8</v>
      </c>
      <c r="O962">
        <f t="shared" si="339"/>
        <v>43</v>
      </c>
      <c r="P962" t="e">
        <f t="shared" ca="1" si="335"/>
        <v>#REF!</v>
      </c>
    </row>
    <row r="963" spans="2:16" x14ac:dyDescent="0.25">
      <c r="B963" s="51" t="e">
        <f t="shared" ca="1" si="337"/>
        <v>#REF!</v>
      </c>
      <c r="C963" s="703" t="e">
        <f t="shared" ca="1" si="338"/>
        <v>#REF!</v>
      </c>
      <c r="I963" t="s">
        <v>175</v>
      </c>
      <c r="J963" t="s">
        <v>163</v>
      </c>
      <c r="K963" t="s">
        <v>36</v>
      </c>
      <c r="L963" t="str">
        <f t="shared" si="334"/>
        <v>GastoExc-Destino-Mes</v>
      </c>
      <c r="M963">
        <v>1</v>
      </c>
      <c r="N963">
        <v>11</v>
      </c>
      <c r="O963">
        <f t="shared" si="339"/>
        <v>1</v>
      </c>
      <c r="P963" t="e">
        <f t="shared" ca="1" si="335"/>
        <v>#REF!</v>
      </c>
    </row>
    <row r="964" spans="2:16" x14ac:dyDescent="0.25">
      <c r="B964" s="51" t="e">
        <f t="shared" ca="1" si="337"/>
        <v>#REF!</v>
      </c>
      <c r="C964" s="703" t="e">
        <f t="shared" ca="1" si="338"/>
        <v>#REF!</v>
      </c>
      <c r="I964" t="s">
        <v>175</v>
      </c>
      <c r="J964" t="s">
        <v>163</v>
      </c>
      <c r="K964" t="s">
        <v>36</v>
      </c>
      <c r="L964" t="str">
        <f t="shared" si="334"/>
        <v>GastoExc-Destino-Mes</v>
      </c>
      <c r="N964">
        <f t="shared" ref="N964:N966" si="345">N963</f>
        <v>11</v>
      </c>
      <c r="O964">
        <f t="shared" si="339"/>
        <v>12</v>
      </c>
      <c r="P964" t="e">
        <f t="shared" ca="1" si="335"/>
        <v>#REF!</v>
      </c>
    </row>
    <row r="965" spans="2:16" x14ac:dyDescent="0.25">
      <c r="B965" s="51" t="e">
        <f t="shared" ca="1" si="337"/>
        <v>#REF!</v>
      </c>
      <c r="C965" s="703" t="e">
        <f t="shared" ca="1" si="338"/>
        <v>#REF!</v>
      </c>
      <c r="I965" t="s">
        <v>175</v>
      </c>
      <c r="J965" t="s">
        <v>163</v>
      </c>
      <c r="K965" t="s">
        <v>36</v>
      </c>
      <c r="L965" t="str">
        <f t="shared" si="334"/>
        <v>GastoExc-Destino-Mes</v>
      </c>
      <c r="N965">
        <f t="shared" si="345"/>
        <v>11</v>
      </c>
      <c r="O965">
        <f t="shared" si="339"/>
        <v>23</v>
      </c>
      <c r="P965" t="e">
        <f t="shared" ca="1" si="335"/>
        <v>#REF!</v>
      </c>
    </row>
    <row r="966" spans="2:16" x14ac:dyDescent="0.25">
      <c r="B966" s="51" t="e">
        <f t="shared" ca="1" si="337"/>
        <v>#REF!</v>
      </c>
      <c r="C966" s="703" t="e">
        <f t="shared" ca="1" si="338"/>
        <v>#REF!</v>
      </c>
      <c r="I966" t="s">
        <v>175</v>
      </c>
      <c r="J966" t="s">
        <v>163</v>
      </c>
      <c r="K966" t="s">
        <v>36</v>
      </c>
      <c r="L966" t="str">
        <f t="shared" si="334"/>
        <v>GastoExc-Destino-Mes</v>
      </c>
      <c r="N966">
        <f t="shared" si="345"/>
        <v>11</v>
      </c>
      <c r="O966">
        <f t="shared" si="339"/>
        <v>34</v>
      </c>
      <c r="P966" t="e">
        <f t="shared" ca="1" si="335"/>
        <v>#REF!</v>
      </c>
    </row>
    <row r="967" spans="2:16" x14ac:dyDescent="0.25">
      <c r="B967" s="51" t="e">
        <f t="shared" ca="1" si="337"/>
        <v>#REF!</v>
      </c>
      <c r="C967" s="703" t="e">
        <f t="shared" ca="1" si="338"/>
        <v>#REF!</v>
      </c>
      <c r="I967" t="s">
        <v>175</v>
      </c>
      <c r="J967" t="s">
        <v>163</v>
      </c>
      <c r="K967" t="s">
        <v>36</v>
      </c>
      <c r="L967" t="str">
        <f t="shared" si="334"/>
        <v>GastoExc-Destino-Mes</v>
      </c>
      <c r="N967">
        <f>N966+2</f>
        <v>13</v>
      </c>
      <c r="O967">
        <f t="shared" si="339"/>
        <v>47</v>
      </c>
      <c r="P967" t="e">
        <f t="shared" ca="1" si="335"/>
        <v>#REF!</v>
      </c>
    </row>
    <row r="968" spans="2:16" x14ac:dyDescent="0.25">
      <c r="B968" s="51" t="e">
        <f t="shared" ca="1" si="337"/>
        <v>#REF!</v>
      </c>
      <c r="C968" s="703" t="e">
        <f t="shared" ca="1" si="338"/>
        <v>#REF!</v>
      </c>
      <c r="I968" t="s">
        <v>175</v>
      </c>
      <c r="J968" t="s">
        <v>163</v>
      </c>
      <c r="K968" t="s">
        <v>36</v>
      </c>
      <c r="L968" t="str">
        <f t="shared" si="334"/>
        <v>GastoExc-Destino-Mes</v>
      </c>
      <c r="N968">
        <f>N967-2</f>
        <v>11</v>
      </c>
      <c r="O968">
        <f t="shared" si="339"/>
        <v>58</v>
      </c>
      <c r="P968" t="e">
        <f t="shared" ca="1" si="335"/>
        <v>#REF!</v>
      </c>
    </row>
    <row r="969" spans="2:16" ht="34.200000000000003" x14ac:dyDescent="0.25">
      <c r="B969" s="51" t="str">
        <f t="shared" ca="1" si="337"/>
        <v>T197GT</v>
      </c>
      <c r="C969" s="703" t="str">
        <f t="shared" ca="1" si="338"/>
        <v>Gasto total de excursionistas procedentes del extranjero con destino en la C.A. de Euskadi, por país de residencia según vía de acceso. 2017. (V. Absolutos)</v>
      </c>
      <c r="I969" t="s">
        <v>175</v>
      </c>
      <c r="J969" t="s">
        <v>38</v>
      </c>
      <c r="K969" t="s">
        <v>164</v>
      </c>
      <c r="L969" t="str">
        <f t="shared" ref="L969:L998" si="346">IF(LEN(K969)=0,CONCATENATE(I969,"-",J969),CONCATENATE(I969,"-",J969,"-",K969))</f>
        <v>GastoExc-Resi-Vía</v>
      </c>
      <c r="M969">
        <v>1</v>
      </c>
      <c r="N969">
        <v>17</v>
      </c>
      <c r="O969">
        <f t="shared" si="339"/>
        <v>1</v>
      </c>
      <c r="P969" t="str">
        <f t="shared" ref="P969:P998" ca="1" si="347">INDIRECT("'" &amp; L969 &amp; "'!A" &amp;  O969)</f>
        <v>T197GT.- Gasto total de excursionistas procedentes del extranjero con destino en la C.A. de Euskadi, por país de residencia según vía de acceso. 2017. (V. Absolutos)</v>
      </c>
    </row>
    <row r="970" spans="2:16" x14ac:dyDescent="0.25">
      <c r="B970" s="51" t="e">
        <f t="shared" ca="1" si="337"/>
        <v>#VALUE!</v>
      </c>
      <c r="C970" s="703" t="e">
        <f t="shared" ca="1" si="338"/>
        <v>#VALUE!</v>
      </c>
      <c r="I970" t="s">
        <v>175</v>
      </c>
      <c r="J970" t="s">
        <v>38</v>
      </c>
      <c r="K970" t="s">
        <v>164</v>
      </c>
      <c r="L970" t="str">
        <f t="shared" si="346"/>
        <v>GastoExc-Resi-Vía</v>
      </c>
      <c r="N970">
        <f t="shared" ref="N970:N972" si="348">N969</f>
        <v>17</v>
      </c>
      <c r="O970">
        <f t="shared" si="339"/>
        <v>18</v>
      </c>
      <c r="P970">
        <f t="shared" ca="1" si="347"/>
        <v>0</v>
      </c>
    </row>
    <row r="971" spans="2:16" x14ac:dyDescent="0.25">
      <c r="B971" s="51" t="e">
        <f t="shared" ca="1" si="337"/>
        <v>#VALUE!</v>
      </c>
      <c r="C971" s="703" t="e">
        <f t="shared" ca="1" si="338"/>
        <v>#VALUE!</v>
      </c>
      <c r="I971" t="s">
        <v>175</v>
      </c>
      <c r="J971" t="s">
        <v>38</v>
      </c>
      <c r="K971" t="s">
        <v>164</v>
      </c>
      <c r="L971" t="str">
        <f t="shared" si="346"/>
        <v>GastoExc-Resi-Vía</v>
      </c>
      <c r="N971">
        <f t="shared" si="348"/>
        <v>17</v>
      </c>
      <c r="O971">
        <f t="shared" si="339"/>
        <v>35</v>
      </c>
      <c r="P971" t="str">
        <f t="shared" ca="1" si="347"/>
        <v>TOTAL</v>
      </c>
    </row>
    <row r="972" spans="2:16" x14ac:dyDescent="0.25">
      <c r="B972" s="51" t="e">
        <f t="shared" ca="1" si="337"/>
        <v>#VALUE!</v>
      </c>
      <c r="C972" s="703" t="e">
        <f t="shared" ca="1" si="338"/>
        <v>#VALUE!</v>
      </c>
      <c r="I972" t="s">
        <v>175</v>
      </c>
      <c r="J972" t="s">
        <v>38</v>
      </c>
      <c r="K972" t="s">
        <v>164</v>
      </c>
      <c r="L972" t="str">
        <f t="shared" si="346"/>
        <v>GastoExc-Resi-Vía</v>
      </c>
      <c r="N972">
        <f t="shared" si="348"/>
        <v>17</v>
      </c>
      <c r="O972">
        <f t="shared" si="339"/>
        <v>52</v>
      </c>
      <c r="P972" t="str">
        <f t="shared" ca="1" si="347"/>
        <v>TOTAL</v>
      </c>
    </row>
    <row r="973" spans="2:16" x14ac:dyDescent="0.25">
      <c r="B973" s="51" t="e">
        <f t="shared" ca="1" si="337"/>
        <v>#VALUE!</v>
      </c>
      <c r="C973" s="703" t="e">
        <f t="shared" ca="1" si="338"/>
        <v>#VALUE!</v>
      </c>
      <c r="I973" t="s">
        <v>175</v>
      </c>
      <c r="J973" t="s">
        <v>38</v>
      </c>
      <c r="K973" t="s">
        <v>164</v>
      </c>
      <c r="L973" t="str">
        <f t="shared" si="346"/>
        <v>GastoExc-Resi-Vía</v>
      </c>
      <c r="N973">
        <f>N972+1</f>
        <v>18</v>
      </c>
      <c r="O973">
        <f t="shared" si="339"/>
        <v>70</v>
      </c>
      <c r="P973" t="str">
        <f t="shared" ca="1" si="347"/>
        <v>Reino Unido</v>
      </c>
    </row>
    <row r="974" spans="2:16" x14ac:dyDescent="0.25">
      <c r="B974" s="51" t="e">
        <f t="shared" ca="1" si="337"/>
        <v>#VALUE!</v>
      </c>
      <c r="C974" s="703" t="e">
        <f t="shared" ca="1" si="338"/>
        <v>#VALUE!</v>
      </c>
      <c r="I974" t="s">
        <v>175</v>
      </c>
      <c r="J974" t="s">
        <v>38</v>
      </c>
      <c r="K974" t="s">
        <v>164</v>
      </c>
      <c r="L974" t="str">
        <f t="shared" si="346"/>
        <v>GastoExc-Resi-Vía</v>
      </c>
      <c r="N974">
        <f>N973-1</f>
        <v>17</v>
      </c>
      <c r="O974">
        <f t="shared" si="339"/>
        <v>87</v>
      </c>
      <c r="P974" t="str">
        <f t="shared" ca="1" si="347"/>
        <v>Reino Unido</v>
      </c>
    </row>
    <row r="975" spans="2:16" x14ac:dyDescent="0.25">
      <c r="B975" s="51" t="e">
        <f t="shared" ca="1" si="337"/>
        <v>#REF!</v>
      </c>
      <c r="C975" s="703" t="e">
        <f t="shared" ca="1" si="338"/>
        <v>#REF!</v>
      </c>
      <c r="I975" t="s">
        <v>175</v>
      </c>
      <c r="J975" t="s">
        <v>23</v>
      </c>
      <c r="K975" t="s">
        <v>164</v>
      </c>
      <c r="L975" t="str">
        <f t="shared" si="346"/>
        <v>GastoExc-Motivo-Vía</v>
      </c>
      <c r="M975">
        <v>1</v>
      </c>
      <c r="N975">
        <v>11</v>
      </c>
      <c r="O975">
        <f t="shared" si="339"/>
        <v>1</v>
      </c>
      <c r="P975" t="e">
        <f t="shared" ca="1" si="347"/>
        <v>#REF!</v>
      </c>
    </row>
    <row r="976" spans="2:16" x14ac:dyDescent="0.25">
      <c r="B976" s="51" t="e">
        <f t="shared" ca="1" si="337"/>
        <v>#REF!</v>
      </c>
      <c r="C976" s="703" t="e">
        <f t="shared" ca="1" si="338"/>
        <v>#REF!</v>
      </c>
      <c r="I976" t="s">
        <v>175</v>
      </c>
      <c r="J976" t="s">
        <v>23</v>
      </c>
      <c r="K976" t="s">
        <v>164</v>
      </c>
      <c r="L976" t="str">
        <f t="shared" si="346"/>
        <v>GastoExc-Motivo-Vía</v>
      </c>
      <c r="N976">
        <f t="shared" ref="N976:N978" si="349">N975</f>
        <v>11</v>
      </c>
      <c r="O976">
        <f t="shared" si="339"/>
        <v>12</v>
      </c>
      <c r="P976" t="e">
        <f t="shared" ca="1" si="347"/>
        <v>#REF!</v>
      </c>
    </row>
    <row r="977" spans="2:16" x14ac:dyDescent="0.25">
      <c r="B977" s="51" t="e">
        <f t="shared" ca="1" si="337"/>
        <v>#REF!</v>
      </c>
      <c r="C977" s="703" t="e">
        <f t="shared" ca="1" si="338"/>
        <v>#REF!</v>
      </c>
      <c r="I977" t="s">
        <v>175</v>
      </c>
      <c r="J977" t="s">
        <v>23</v>
      </c>
      <c r="K977" t="s">
        <v>164</v>
      </c>
      <c r="L977" t="str">
        <f t="shared" si="346"/>
        <v>GastoExc-Motivo-Vía</v>
      </c>
      <c r="N977">
        <f t="shared" si="349"/>
        <v>11</v>
      </c>
      <c r="O977">
        <f t="shared" si="339"/>
        <v>23</v>
      </c>
      <c r="P977" t="e">
        <f t="shared" ca="1" si="347"/>
        <v>#REF!</v>
      </c>
    </row>
    <row r="978" spans="2:16" x14ac:dyDescent="0.25">
      <c r="B978" s="51" t="e">
        <f t="shared" ca="1" si="337"/>
        <v>#REF!</v>
      </c>
      <c r="C978" s="703" t="e">
        <f t="shared" ca="1" si="338"/>
        <v>#REF!</v>
      </c>
      <c r="I978" t="s">
        <v>175</v>
      </c>
      <c r="J978" t="s">
        <v>23</v>
      </c>
      <c r="K978" t="s">
        <v>164</v>
      </c>
      <c r="L978" t="str">
        <f t="shared" si="346"/>
        <v>GastoExc-Motivo-Vía</v>
      </c>
      <c r="N978">
        <f t="shared" si="349"/>
        <v>11</v>
      </c>
      <c r="O978">
        <f t="shared" si="339"/>
        <v>34</v>
      </c>
      <c r="P978" t="e">
        <f t="shared" ca="1" si="347"/>
        <v>#REF!</v>
      </c>
    </row>
    <row r="979" spans="2:16" x14ac:dyDescent="0.25">
      <c r="B979" s="51" t="e">
        <f t="shared" ca="1" si="337"/>
        <v>#REF!</v>
      </c>
      <c r="C979" s="703" t="e">
        <f t="shared" ca="1" si="338"/>
        <v>#REF!</v>
      </c>
      <c r="I979" t="s">
        <v>175</v>
      </c>
      <c r="J979" t="s">
        <v>23</v>
      </c>
      <c r="K979" t="s">
        <v>164</v>
      </c>
      <c r="L979" t="str">
        <f t="shared" si="346"/>
        <v>GastoExc-Motivo-Vía</v>
      </c>
      <c r="N979">
        <f>N978+2</f>
        <v>13</v>
      </c>
      <c r="O979">
        <f t="shared" si="339"/>
        <v>47</v>
      </c>
      <c r="P979" t="e">
        <f t="shared" ca="1" si="347"/>
        <v>#REF!</v>
      </c>
    </row>
    <row r="980" spans="2:16" x14ac:dyDescent="0.25">
      <c r="B980" s="51" t="e">
        <f t="shared" ca="1" si="337"/>
        <v>#REF!</v>
      </c>
      <c r="C980" s="703" t="e">
        <f t="shared" ca="1" si="338"/>
        <v>#REF!</v>
      </c>
      <c r="I980" t="s">
        <v>175</v>
      </c>
      <c r="J980" t="s">
        <v>23</v>
      </c>
      <c r="K980" t="s">
        <v>164</v>
      </c>
      <c r="L980" t="str">
        <f t="shared" si="346"/>
        <v>GastoExc-Motivo-Vía</v>
      </c>
      <c r="N980">
        <f>N979-2</f>
        <v>11</v>
      </c>
      <c r="O980">
        <f t="shared" si="339"/>
        <v>58</v>
      </c>
      <c r="P980" t="e">
        <f t="shared" ca="1" si="347"/>
        <v>#REF!</v>
      </c>
    </row>
    <row r="981" spans="2:16" x14ac:dyDescent="0.25">
      <c r="B981" s="51" t="e">
        <f t="shared" ca="1" si="337"/>
        <v>#REF!</v>
      </c>
      <c r="C981" s="703" t="e">
        <f t="shared" ca="1" si="338"/>
        <v>#REF!</v>
      </c>
      <c r="I981" t="s">
        <v>175</v>
      </c>
      <c r="J981" t="s">
        <v>167</v>
      </c>
      <c r="K981" t="s">
        <v>164</v>
      </c>
      <c r="L981" t="str">
        <f t="shared" si="346"/>
        <v>GastoExc-Frecu-Vía</v>
      </c>
      <c r="M981">
        <v>1</v>
      </c>
      <c r="N981">
        <v>13</v>
      </c>
      <c r="O981">
        <f t="shared" si="339"/>
        <v>1</v>
      </c>
      <c r="P981" t="e">
        <f t="shared" ca="1" si="347"/>
        <v>#REF!</v>
      </c>
    </row>
    <row r="982" spans="2:16" x14ac:dyDescent="0.25">
      <c r="B982" s="51" t="e">
        <f t="shared" ca="1" si="337"/>
        <v>#REF!</v>
      </c>
      <c r="C982" s="703" t="e">
        <f t="shared" ca="1" si="338"/>
        <v>#REF!</v>
      </c>
      <c r="I982" t="s">
        <v>175</v>
      </c>
      <c r="J982" t="s">
        <v>167</v>
      </c>
      <c r="K982" t="s">
        <v>164</v>
      </c>
      <c r="L982" t="str">
        <f t="shared" si="346"/>
        <v>GastoExc-Frecu-Vía</v>
      </c>
      <c r="N982">
        <f t="shared" ref="N982:N984" si="350">N981</f>
        <v>13</v>
      </c>
      <c r="O982">
        <f t="shared" si="339"/>
        <v>14</v>
      </c>
      <c r="P982" t="e">
        <f t="shared" ca="1" si="347"/>
        <v>#REF!</v>
      </c>
    </row>
    <row r="983" spans="2:16" x14ac:dyDescent="0.25">
      <c r="B983" s="51" t="e">
        <f t="shared" ca="1" si="337"/>
        <v>#REF!</v>
      </c>
      <c r="C983" s="703" t="e">
        <f t="shared" ca="1" si="338"/>
        <v>#REF!</v>
      </c>
      <c r="I983" t="s">
        <v>175</v>
      </c>
      <c r="J983" t="s">
        <v>167</v>
      </c>
      <c r="K983" t="s">
        <v>164</v>
      </c>
      <c r="L983" t="str">
        <f t="shared" si="346"/>
        <v>GastoExc-Frecu-Vía</v>
      </c>
      <c r="N983">
        <f t="shared" si="350"/>
        <v>13</v>
      </c>
      <c r="O983">
        <f t="shared" si="339"/>
        <v>27</v>
      </c>
      <c r="P983" t="e">
        <f t="shared" ca="1" si="347"/>
        <v>#REF!</v>
      </c>
    </row>
    <row r="984" spans="2:16" x14ac:dyDescent="0.25">
      <c r="B984" s="51" t="e">
        <f t="shared" ca="1" si="337"/>
        <v>#REF!</v>
      </c>
      <c r="C984" s="703" t="e">
        <f t="shared" ca="1" si="338"/>
        <v>#REF!</v>
      </c>
      <c r="I984" t="s">
        <v>175</v>
      </c>
      <c r="J984" t="s">
        <v>167</v>
      </c>
      <c r="K984" t="s">
        <v>164</v>
      </c>
      <c r="L984" t="str">
        <f t="shared" si="346"/>
        <v>GastoExc-Frecu-Vía</v>
      </c>
      <c r="N984">
        <f t="shared" si="350"/>
        <v>13</v>
      </c>
      <c r="O984">
        <f t="shared" si="339"/>
        <v>40</v>
      </c>
      <c r="P984" t="e">
        <f t="shared" ca="1" si="347"/>
        <v>#REF!</v>
      </c>
    </row>
    <row r="985" spans="2:16" x14ac:dyDescent="0.25">
      <c r="B985" s="51" t="e">
        <f t="shared" ca="1" si="337"/>
        <v>#REF!</v>
      </c>
      <c r="C985" s="703" t="e">
        <f t="shared" ca="1" si="338"/>
        <v>#REF!</v>
      </c>
      <c r="I985" t="s">
        <v>175</v>
      </c>
      <c r="J985" t="s">
        <v>167</v>
      </c>
      <c r="K985" t="s">
        <v>164</v>
      </c>
      <c r="L985" t="str">
        <f t="shared" si="346"/>
        <v>GastoExc-Frecu-Vía</v>
      </c>
      <c r="N985">
        <f>N984+1</f>
        <v>14</v>
      </c>
      <c r="O985">
        <f t="shared" si="339"/>
        <v>54</v>
      </c>
      <c r="P985" t="e">
        <f t="shared" ca="1" si="347"/>
        <v>#REF!</v>
      </c>
    </row>
    <row r="986" spans="2:16" x14ac:dyDescent="0.25">
      <c r="B986" s="51" t="e">
        <f t="shared" ca="1" si="337"/>
        <v>#REF!</v>
      </c>
      <c r="C986" s="703" t="e">
        <f t="shared" ca="1" si="338"/>
        <v>#REF!</v>
      </c>
      <c r="I986" t="s">
        <v>175</v>
      </c>
      <c r="J986" t="s">
        <v>167</v>
      </c>
      <c r="K986" t="s">
        <v>164</v>
      </c>
      <c r="L986" t="str">
        <f t="shared" si="346"/>
        <v>GastoExc-Frecu-Vía</v>
      </c>
      <c r="N986">
        <f>N985-1</f>
        <v>13</v>
      </c>
      <c r="O986">
        <f t="shared" si="339"/>
        <v>67</v>
      </c>
      <c r="P986" t="e">
        <f t="shared" ca="1" si="347"/>
        <v>#REF!</v>
      </c>
    </row>
    <row r="987" spans="2:16" x14ac:dyDescent="0.25">
      <c r="B987" s="51" t="e">
        <f t="shared" ca="1" si="337"/>
        <v>#REF!</v>
      </c>
      <c r="C987" s="703" t="e">
        <f t="shared" ca="1" si="338"/>
        <v>#REF!</v>
      </c>
      <c r="I987" t="s">
        <v>175</v>
      </c>
      <c r="J987" t="s">
        <v>162</v>
      </c>
      <c r="K987" t="s">
        <v>164</v>
      </c>
      <c r="L987" t="str">
        <f t="shared" si="346"/>
        <v>GastoExc-Prov-Vía</v>
      </c>
      <c r="M987">
        <v>1</v>
      </c>
      <c r="N987">
        <v>8</v>
      </c>
      <c r="O987">
        <f t="shared" si="339"/>
        <v>1</v>
      </c>
      <c r="P987" t="e">
        <f t="shared" ca="1" si="347"/>
        <v>#REF!</v>
      </c>
    </row>
    <row r="988" spans="2:16" x14ac:dyDescent="0.25">
      <c r="B988" s="51" t="e">
        <f t="shared" ca="1" si="337"/>
        <v>#REF!</v>
      </c>
      <c r="C988" s="703" t="e">
        <f t="shared" ca="1" si="338"/>
        <v>#REF!</v>
      </c>
      <c r="I988" t="s">
        <v>175</v>
      </c>
      <c r="J988" t="s">
        <v>162</v>
      </c>
      <c r="K988" t="s">
        <v>164</v>
      </c>
      <c r="L988" t="str">
        <f t="shared" si="346"/>
        <v>GastoExc-Prov-Vía</v>
      </c>
      <c r="N988">
        <f t="shared" ref="N988:N990" si="351">N987</f>
        <v>8</v>
      </c>
      <c r="O988">
        <f t="shared" si="339"/>
        <v>9</v>
      </c>
      <c r="P988" t="e">
        <f t="shared" ca="1" si="347"/>
        <v>#REF!</v>
      </c>
    </row>
    <row r="989" spans="2:16" x14ac:dyDescent="0.25">
      <c r="B989" s="51" t="e">
        <f t="shared" ca="1" si="337"/>
        <v>#REF!</v>
      </c>
      <c r="C989" s="703" t="e">
        <f t="shared" ca="1" si="338"/>
        <v>#REF!</v>
      </c>
      <c r="I989" t="s">
        <v>175</v>
      </c>
      <c r="J989" t="s">
        <v>162</v>
      </c>
      <c r="K989" t="s">
        <v>164</v>
      </c>
      <c r="L989" t="str">
        <f t="shared" si="346"/>
        <v>GastoExc-Prov-Vía</v>
      </c>
      <c r="N989">
        <f t="shared" si="351"/>
        <v>8</v>
      </c>
      <c r="O989">
        <f t="shared" si="339"/>
        <v>17</v>
      </c>
      <c r="P989" t="e">
        <f t="shared" ca="1" si="347"/>
        <v>#REF!</v>
      </c>
    </row>
    <row r="990" spans="2:16" x14ac:dyDescent="0.25">
      <c r="B990" s="51" t="e">
        <f t="shared" ca="1" si="337"/>
        <v>#REF!</v>
      </c>
      <c r="C990" s="703" t="e">
        <f t="shared" ca="1" si="338"/>
        <v>#REF!</v>
      </c>
      <c r="I990" t="s">
        <v>175</v>
      </c>
      <c r="J990" t="s">
        <v>162</v>
      </c>
      <c r="K990" t="s">
        <v>164</v>
      </c>
      <c r="L990" t="str">
        <f t="shared" si="346"/>
        <v>GastoExc-Prov-Vía</v>
      </c>
      <c r="N990">
        <f t="shared" si="351"/>
        <v>8</v>
      </c>
      <c r="O990">
        <f t="shared" si="339"/>
        <v>25</v>
      </c>
      <c r="P990" t="e">
        <f t="shared" ca="1" si="347"/>
        <v>#REF!</v>
      </c>
    </row>
    <row r="991" spans="2:16" x14ac:dyDescent="0.25">
      <c r="B991" s="51" t="e">
        <f t="shared" ca="1" si="337"/>
        <v>#REF!</v>
      </c>
      <c r="C991" s="703" t="e">
        <f t="shared" ca="1" si="338"/>
        <v>#REF!</v>
      </c>
      <c r="I991" t="s">
        <v>175</v>
      </c>
      <c r="J991" t="s">
        <v>162</v>
      </c>
      <c r="K991" t="s">
        <v>164</v>
      </c>
      <c r="L991" t="str">
        <f t="shared" si="346"/>
        <v>GastoExc-Prov-Vía</v>
      </c>
      <c r="N991">
        <f>N990+2</f>
        <v>10</v>
      </c>
      <c r="O991">
        <f t="shared" si="339"/>
        <v>35</v>
      </c>
      <c r="P991" t="e">
        <f t="shared" ca="1" si="347"/>
        <v>#REF!</v>
      </c>
    </row>
    <row r="992" spans="2:16" x14ac:dyDescent="0.25">
      <c r="B992" s="51" t="e">
        <f t="shared" ca="1" si="337"/>
        <v>#REF!</v>
      </c>
      <c r="C992" s="703" t="e">
        <f t="shared" ca="1" si="338"/>
        <v>#REF!</v>
      </c>
      <c r="I992" t="s">
        <v>175</v>
      </c>
      <c r="J992" t="s">
        <v>162</v>
      </c>
      <c r="K992" t="s">
        <v>164</v>
      </c>
      <c r="L992" t="str">
        <f t="shared" si="346"/>
        <v>GastoExc-Prov-Vía</v>
      </c>
      <c r="N992">
        <f>N991-2</f>
        <v>8</v>
      </c>
      <c r="O992">
        <f t="shared" si="339"/>
        <v>43</v>
      </c>
      <c r="P992" t="e">
        <f t="shared" ca="1" si="347"/>
        <v>#REF!</v>
      </c>
    </row>
    <row r="993" spans="2:16" x14ac:dyDescent="0.25">
      <c r="B993" s="51" t="e">
        <f t="shared" ca="1" si="337"/>
        <v>#REF!</v>
      </c>
      <c r="C993" s="703" t="e">
        <f t="shared" ca="1" si="338"/>
        <v>#REF!</v>
      </c>
      <c r="I993" t="s">
        <v>175</v>
      </c>
      <c r="J993" t="s">
        <v>163</v>
      </c>
      <c r="K993" t="s">
        <v>164</v>
      </c>
      <c r="L993" t="str">
        <f t="shared" si="346"/>
        <v>GastoExc-Destino-Vía</v>
      </c>
      <c r="M993">
        <v>1</v>
      </c>
      <c r="N993">
        <v>12</v>
      </c>
      <c r="O993">
        <f t="shared" si="339"/>
        <v>1</v>
      </c>
      <c r="P993" t="e">
        <f t="shared" ca="1" si="347"/>
        <v>#REF!</v>
      </c>
    </row>
    <row r="994" spans="2:16" x14ac:dyDescent="0.25">
      <c r="B994" s="51" t="e">
        <f t="shared" ca="1" si="337"/>
        <v>#REF!</v>
      </c>
      <c r="C994" s="703" t="e">
        <f t="shared" ca="1" si="338"/>
        <v>#REF!</v>
      </c>
      <c r="I994" t="s">
        <v>175</v>
      </c>
      <c r="J994" t="s">
        <v>163</v>
      </c>
      <c r="K994" t="s">
        <v>164</v>
      </c>
      <c r="L994" t="str">
        <f t="shared" si="346"/>
        <v>GastoExc-Destino-Vía</v>
      </c>
      <c r="N994">
        <f t="shared" ref="N994:N996" si="352">N993</f>
        <v>12</v>
      </c>
      <c r="O994">
        <f t="shared" si="339"/>
        <v>13</v>
      </c>
      <c r="P994" t="e">
        <f t="shared" ca="1" si="347"/>
        <v>#REF!</v>
      </c>
    </row>
    <row r="995" spans="2:16" x14ac:dyDescent="0.25">
      <c r="B995" s="51" t="e">
        <f t="shared" ca="1" si="337"/>
        <v>#REF!</v>
      </c>
      <c r="C995" s="703" t="e">
        <f t="shared" ca="1" si="338"/>
        <v>#REF!</v>
      </c>
      <c r="I995" t="s">
        <v>175</v>
      </c>
      <c r="J995" t="s">
        <v>163</v>
      </c>
      <c r="K995" t="s">
        <v>164</v>
      </c>
      <c r="L995" t="str">
        <f t="shared" si="346"/>
        <v>GastoExc-Destino-Vía</v>
      </c>
      <c r="N995">
        <f t="shared" si="352"/>
        <v>12</v>
      </c>
      <c r="O995">
        <f t="shared" si="339"/>
        <v>25</v>
      </c>
      <c r="P995" t="e">
        <f t="shared" ca="1" si="347"/>
        <v>#REF!</v>
      </c>
    </row>
    <row r="996" spans="2:16" x14ac:dyDescent="0.25">
      <c r="B996" s="51" t="e">
        <f t="shared" ca="1" si="337"/>
        <v>#REF!</v>
      </c>
      <c r="C996" s="703" t="e">
        <f t="shared" ca="1" si="338"/>
        <v>#REF!</v>
      </c>
      <c r="I996" t="s">
        <v>175</v>
      </c>
      <c r="J996" t="s">
        <v>163</v>
      </c>
      <c r="K996" t="s">
        <v>164</v>
      </c>
      <c r="L996" t="str">
        <f t="shared" si="346"/>
        <v>GastoExc-Destino-Vía</v>
      </c>
      <c r="N996">
        <f t="shared" si="352"/>
        <v>12</v>
      </c>
      <c r="O996">
        <f t="shared" si="339"/>
        <v>37</v>
      </c>
      <c r="P996" t="e">
        <f t="shared" ca="1" si="347"/>
        <v>#REF!</v>
      </c>
    </row>
    <row r="997" spans="2:16" x14ac:dyDescent="0.25">
      <c r="B997" s="51" t="e">
        <f t="shared" ca="1" si="337"/>
        <v>#REF!</v>
      </c>
      <c r="C997" s="703" t="e">
        <f t="shared" ca="1" si="338"/>
        <v>#REF!</v>
      </c>
      <c r="I997" t="s">
        <v>175</v>
      </c>
      <c r="J997" t="s">
        <v>163</v>
      </c>
      <c r="K997" t="s">
        <v>164</v>
      </c>
      <c r="L997" t="str">
        <f t="shared" si="346"/>
        <v>GastoExc-Destino-Vía</v>
      </c>
      <c r="N997">
        <f>N996+2</f>
        <v>14</v>
      </c>
      <c r="O997">
        <f t="shared" si="339"/>
        <v>51</v>
      </c>
      <c r="P997" t="e">
        <f t="shared" ca="1" si="347"/>
        <v>#REF!</v>
      </c>
    </row>
    <row r="998" spans="2:16" x14ac:dyDescent="0.25">
      <c r="B998" s="51" t="e">
        <f t="shared" ca="1" si="337"/>
        <v>#REF!</v>
      </c>
      <c r="C998" s="703" t="e">
        <f t="shared" ca="1" si="338"/>
        <v>#REF!</v>
      </c>
      <c r="I998" t="s">
        <v>175</v>
      </c>
      <c r="J998" t="s">
        <v>163</v>
      </c>
      <c r="K998" t="s">
        <v>164</v>
      </c>
      <c r="L998" t="str">
        <f t="shared" si="346"/>
        <v>GastoExc-Destino-Vía</v>
      </c>
      <c r="N998">
        <f>N997-2</f>
        <v>12</v>
      </c>
      <c r="O998">
        <f t="shared" si="339"/>
        <v>63</v>
      </c>
      <c r="P998" t="e">
        <f t="shared" ca="1" si="347"/>
        <v>#REF!</v>
      </c>
    </row>
    <row r="999" spans="2:16" x14ac:dyDescent="0.25">
      <c r="B999" s="51" t="e">
        <f t="shared" ca="1" si="337"/>
        <v>#REF!</v>
      </c>
      <c r="C999" s="703" t="e">
        <f t="shared" ca="1" si="338"/>
        <v>#REF!</v>
      </c>
      <c r="I999" t="s">
        <v>175</v>
      </c>
      <c r="J999" t="s">
        <v>23</v>
      </c>
      <c r="K999" t="s">
        <v>38</v>
      </c>
      <c r="L999" t="str">
        <f t="shared" ref="L999:L1022" si="353">IF(LEN(K999)=0,CONCATENATE(I999,"-",J999),CONCATENATE(I999,"-",J999,"-",K999))</f>
        <v>GastoExc-Motivo-Resi</v>
      </c>
      <c r="M999">
        <v>1</v>
      </c>
      <c r="N999">
        <v>10</v>
      </c>
      <c r="O999">
        <f t="shared" si="339"/>
        <v>1</v>
      </c>
      <c r="P999" t="e">
        <f t="shared" ref="P999:P1022" ca="1" si="354">INDIRECT("'" &amp; L999 &amp; "'!A" &amp;  O999)</f>
        <v>#REF!</v>
      </c>
    </row>
    <row r="1000" spans="2:16" x14ac:dyDescent="0.25">
      <c r="B1000" s="51" t="e">
        <f t="shared" ca="1" si="337"/>
        <v>#REF!</v>
      </c>
      <c r="C1000" s="703" t="e">
        <f t="shared" ca="1" si="338"/>
        <v>#REF!</v>
      </c>
      <c r="I1000" t="s">
        <v>175</v>
      </c>
      <c r="J1000" t="s">
        <v>23</v>
      </c>
      <c r="K1000" t="s">
        <v>38</v>
      </c>
      <c r="L1000" t="str">
        <f t="shared" si="353"/>
        <v>GastoExc-Motivo-Resi</v>
      </c>
      <c r="N1000">
        <f t="shared" ref="N1000:N1002" si="355">N999</f>
        <v>10</v>
      </c>
      <c r="O1000">
        <f t="shared" si="339"/>
        <v>11</v>
      </c>
      <c r="P1000" t="e">
        <f t="shared" ca="1" si="354"/>
        <v>#REF!</v>
      </c>
    </row>
    <row r="1001" spans="2:16" x14ac:dyDescent="0.25">
      <c r="B1001" s="51" t="e">
        <f t="shared" ca="1" si="337"/>
        <v>#REF!</v>
      </c>
      <c r="C1001" s="703" t="e">
        <f t="shared" ca="1" si="338"/>
        <v>#REF!</v>
      </c>
      <c r="I1001" t="s">
        <v>175</v>
      </c>
      <c r="J1001" t="s">
        <v>23</v>
      </c>
      <c r="K1001" t="s">
        <v>38</v>
      </c>
      <c r="L1001" t="str">
        <f t="shared" si="353"/>
        <v>GastoExc-Motivo-Resi</v>
      </c>
      <c r="N1001">
        <f t="shared" si="355"/>
        <v>10</v>
      </c>
      <c r="O1001">
        <f t="shared" si="339"/>
        <v>21</v>
      </c>
      <c r="P1001" t="e">
        <f t="shared" ca="1" si="354"/>
        <v>#REF!</v>
      </c>
    </row>
    <row r="1002" spans="2:16" x14ac:dyDescent="0.25">
      <c r="B1002" s="51" t="e">
        <f t="shared" ca="1" si="337"/>
        <v>#REF!</v>
      </c>
      <c r="C1002" s="703" t="e">
        <f t="shared" ca="1" si="338"/>
        <v>#REF!</v>
      </c>
      <c r="I1002" t="s">
        <v>175</v>
      </c>
      <c r="J1002" t="s">
        <v>23</v>
      </c>
      <c r="K1002" t="s">
        <v>38</v>
      </c>
      <c r="L1002" t="str">
        <f t="shared" si="353"/>
        <v>GastoExc-Motivo-Resi</v>
      </c>
      <c r="N1002">
        <f t="shared" si="355"/>
        <v>10</v>
      </c>
      <c r="O1002">
        <f t="shared" si="339"/>
        <v>31</v>
      </c>
      <c r="P1002" t="e">
        <f t="shared" ca="1" si="354"/>
        <v>#REF!</v>
      </c>
    </row>
    <row r="1003" spans="2:16" x14ac:dyDescent="0.25">
      <c r="B1003" s="51" t="e">
        <f t="shared" ca="1" si="337"/>
        <v>#REF!</v>
      </c>
      <c r="C1003" s="703" t="e">
        <f t="shared" ca="1" si="338"/>
        <v>#REF!</v>
      </c>
      <c r="I1003" t="s">
        <v>175</v>
      </c>
      <c r="J1003" t="s">
        <v>23</v>
      </c>
      <c r="K1003" t="s">
        <v>38</v>
      </c>
      <c r="L1003" t="str">
        <f t="shared" si="353"/>
        <v>GastoExc-Motivo-Resi</v>
      </c>
      <c r="N1003">
        <f>N1002+2</f>
        <v>12</v>
      </c>
      <c r="O1003">
        <f t="shared" si="339"/>
        <v>43</v>
      </c>
      <c r="P1003" t="e">
        <f t="shared" ca="1" si="354"/>
        <v>#REF!</v>
      </c>
    </row>
    <row r="1004" spans="2:16" x14ac:dyDescent="0.25">
      <c r="B1004" s="51" t="e">
        <f t="shared" ca="1" si="337"/>
        <v>#REF!</v>
      </c>
      <c r="C1004" s="703" t="e">
        <f t="shared" ca="1" si="338"/>
        <v>#REF!</v>
      </c>
      <c r="I1004" t="s">
        <v>175</v>
      </c>
      <c r="J1004" t="s">
        <v>23</v>
      </c>
      <c r="K1004" t="s">
        <v>38</v>
      </c>
      <c r="L1004" t="str">
        <f t="shared" si="353"/>
        <v>GastoExc-Motivo-Resi</v>
      </c>
      <c r="N1004">
        <f>N1003-2</f>
        <v>10</v>
      </c>
      <c r="O1004">
        <f t="shared" si="339"/>
        <v>53</v>
      </c>
      <c r="P1004" t="e">
        <f t="shared" ca="1" si="354"/>
        <v>#REF!</v>
      </c>
    </row>
    <row r="1005" spans="2:16" x14ac:dyDescent="0.25">
      <c r="B1005" s="51" t="e">
        <f t="shared" ca="1" si="337"/>
        <v>#REF!</v>
      </c>
      <c r="C1005" s="703" t="e">
        <f t="shared" ca="1" si="338"/>
        <v>#REF!</v>
      </c>
      <c r="I1005" t="s">
        <v>175</v>
      </c>
      <c r="J1005" t="s">
        <v>167</v>
      </c>
      <c r="K1005" t="s">
        <v>38</v>
      </c>
      <c r="L1005" t="str">
        <f t="shared" si="353"/>
        <v>GastoExc-Frecu-Resi</v>
      </c>
      <c r="M1005">
        <v>1</v>
      </c>
      <c r="N1005">
        <v>13</v>
      </c>
      <c r="O1005">
        <f t="shared" si="339"/>
        <v>1</v>
      </c>
      <c r="P1005" t="e">
        <f t="shared" ca="1" si="354"/>
        <v>#REF!</v>
      </c>
    </row>
    <row r="1006" spans="2:16" x14ac:dyDescent="0.25">
      <c r="B1006" s="51" t="e">
        <f t="shared" ca="1" si="337"/>
        <v>#REF!</v>
      </c>
      <c r="C1006" s="703" t="e">
        <f t="shared" ca="1" si="338"/>
        <v>#REF!</v>
      </c>
      <c r="I1006" t="s">
        <v>175</v>
      </c>
      <c r="J1006" t="s">
        <v>167</v>
      </c>
      <c r="K1006" t="s">
        <v>38</v>
      </c>
      <c r="L1006" t="str">
        <f t="shared" si="353"/>
        <v>GastoExc-Frecu-Resi</v>
      </c>
      <c r="N1006">
        <f t="shared" ref="N1006:N1008" si="356">N1005</f>
        <v>13</v>
      </c>
      <c r="O1006">
        <f t="shared" si="339"/>
        <v>14</v>
      </c>
      <c r="P1006" t="e">
        <f t="shared" ca="1" si="354"/>
        <v>#REF!</v>
      </c>
    </row>
    <row r="1007" spans="2:16" x14ac:dyDescent="0.25">
      <c r="B1007" s="51" t="e">
        <f t="shared" ca="1" si="337"/>
        <v>#REF!</v>
      </c>
      <c r="C1007" s="703" t="e">
        <f t="shared" ca="1" si="338"/>
        <v>#REF!</v>
      </c>
      <c r="I1007" t="s">
        <v>175</v>
      </c>
      <c r="J1007" t="s">
        <v>167</v>
      </c>
      <c r="K1007" t="s">
        <v>38</v>
      </c>
      <c r="L1007" t="str">
        <f t="shared" si="353"/>
        <v>GastoExc-Frecu-Resi</v>
      </c>
      <c r="N1007">
        <f t="shared" si="356"/>
        <v>13</v>
      </c>
      <c r="O1007">
        <f t="shared" si="339"/>
        <v>27</v>
      </c>
      <c r="P1007" t="e">
        <f t="shared" ca="1" si="354"/>
        <v>#REF!</v>
      </c>
    </row>
    <row r="1008" spans="2:16" x14ac:dyDescent="0.25">
      <c r="B1008" s="51" t="e">
        <f t="shared" ca="1" si="337"/>
        <v>#REF!</v>
      </c>
      <c r="C1008" s="703" t="e">
        <f t="shared" ca="1" si="338"/>
        <v>#REF!</v>
      </c>
      <c r="I1008" t="s">
        <v>175</v>
      </c>
      <c r="J1008" t="s">
        <v>167</v>
      </c>
      <c r="K1008" t="s">
        <v>38</v>
      </c>
      <c r="L1008" t="str">
        <f t="shared" si="353"/>
        <v>GastoExc-Frecu-Resi</v>
      </c>
      <c r="N1008">
        <f t="shared" si="356"/>
        <v>13</v>
      </c>
      <c r="O1008">
        <f t="shared" si="339"/>
        <v>40</v>
      </c>
      <c r="P1008" t="e">
        <f t="shared" ca="1" si="354"/>
        <v>#REF!</v>
      </c>
    </row>
    <row r="1009" spans="2:16" x14ac:dyDescent="0.25">
      <c r="B1009" s="51" t="e">
        <f t="shared" ref="B1009:B1052" ca="1" si="357">MID(P1009,1,FIND(".-",P1009)-1)</f>
        <v>#REF!</v>
      </c>
      <c r="C1009" s="703" t="e">
        <f t="shared" ref="C1009:C1052" ca="1" si="358">MID(P1009,FIND(".-",P1009)+3,(LEN(P1009)-FIND(".-",P1009)-2))</f>
        <v>#REF!</v>
      </c>
      <c r="I1009" t="s">
        <v>175</v>
      </c>
      <c r="J1009" t="s">
        <v>167</v>
      </c>
      <c r="K1009" t="s">
        <v>38</v>
      </c>
      <c r="L1009" t="str">
        <f t="shared" si="353"/>
        <v>GastoExc-Frecu-Resi</v>
      </c>
      <c r="N1009">
        <f>N1008+1</f>
        <v>14</v>
      </c>
      <c r="O1009">
        <f t="shared" ref="O1009:O1052" si="359">IF(M1009=1,1,O1008+N1009)</f>
        <v>54</v>
      </c>
      <c r="P1009" t="e">
        <f t="shared" ca="1" si="354"/>
        <v>#REF!</v>
      </c>
    </row>
    <row r="1010" spans="2:16" x14ac:dyDescent="0.25">
      <c r="B1010" s="51" t="e">
        <f t="shared" ca="1" si="357"/>
        <v>#REF!</v>
      </c>
      <c r="C1010" s="703" t="e">
        <f t="shared" ca="1" si="358"/>
        <v>#REF!</v>
      </c>
      <c r="I1010" t="s">
        <v>175</v>
      </c>
      <c r="J1010" t="s">
        <v>167</v>
      </c>
      <c r="K1010" t="s">
        <v>38</v>
      </c>
      <c r="L1010" t="str">
        <f t="shared" si="353"/>
        <v>GastoExc-Frecu-Resi</v>
      </c>
      <c r="N1010">
        <f>N1009-1</f>
        <v>13</v>
      </c>
      <c r="O1010">
        <f t="shared" si="359"/>
        <v>67</v>
      </c>
      <c r="P1010" t="e">
        <f t="shared" ca="1" si="354"/>
        <v>#REF!</v>
      </c>
    </row>
    <row r="1011" spans="2:16" x14ac:dyDescent="0.25">
      <c r="B1011" s="51" t="e">
        <f t="shared" ca="1" si="357"/>
        <v>#REF!</v>
      </c>
      <c r="C1011" s="703" t="e">
        <f t="shared" ca="1" si="358"/>
        <v>#REF!</v>
      </c>
      <c r="I1011" t="s">
        <v>175</v>
      </c>
      <c r="J1011" t="s">
        <v>162</v>
      </c>
      <c r="K1011" t="s">
        <v>38</v>
      </c>
      <c r="L1011" t="str">
        <f t="shared" si="353"/>
        <v>GastoExc-Prov-Resi</v>
      </c>
      <c r="M1011">
        <v>1</v>
      </c>
      <c r="N1011">
        <v>8</v>
      </c>
      <c r="O1011">
        <f t="shared" si="359"/>
        <v>1</v>
      </c>
      <c r="P1011" t="e">
        <f t="shared" ca="1" si="354"/>
        <v>#REF!</v>
      </c>
    </row>
    <row r="1012" spans="2:16" x14ac:dyDescent="0.25">
      <c r="B1012" s="51" t="e">
        <f t="shared" ca="1" si="357"/>
        <v>#REF!</v>
      </c>
      <c r="C1012" s="703" t="e">
        <f t="shared" ca="1" si="358"/>
        <v>#REF!</v>
      </c>
      <c r="I1012" t="s">
        <v>175</v>
      </c>
      <c r="J1012" t="s">
        <v>162</v>
      </c>
      <c r="K1012" t="s">
        <v>38</v>
      </c>
      <c r="L1012" t="str">
        <f t="shared" si="353"/>
        <v>GastoExc-Prov-Resi</v>
      </c>
      <c r="N1012">
        <f t="shared" ref="N1012:N1014" si="360">N1011</f>
        <v>8</v>
      </c>
      <c r="O1012">
        <f t="shared" si="359"/>
        <v>9</v>
      </c>
      <c r="P1012" t="e">
        <f t="shared" ca="1" si="354"/>
        <v>#REF!</v>
      </c>
    </row>
    <row r="1013" spans="2:16" x14ac:dyDescent="0.25">
      <c r="B1013" s="51" t="e">
        <f t="shared" ca="1" si="357"/>
        <v>#REF!</v>
      </c>
      <c r="C1013" s="703" t="e">
        <f t="shared" ca="1" si="358"/>
        <v>#REF!</v>
      </c>
      <c r="I1013" t="s">
        <v>175</v>
      </c>
      <c r="J1013" t="s">
        <v>162</v>
      </c>
      <c r="K1013" t="s">
        <v>38</v>
      </c>
      <c r="L1013" t="str">
        <f t="shared" si="353"/>
        <v>GastoExc-Prov-Resi</v>
      </c>
      <c r="N1013">
        <f t="shared" si="360"/>
        <v>8</v>
      </c>
      <c r="O1013">
        <f t="shared" si="359"/>
        <v>17</v>
      </c>
      <c r="P1013" t="e">
        <f t="shared" ca="1" si="354"/>
        <v>#REF!</v>
      </c>
    </row>
    <row r="1014" spans="2:16" x14ac:dyDescent="0.25">
      <c r="B1014" s="51" t="e">
        <f t="shared" ca="1" si="357"/>
        <v>#REF!</v>
      </c>
      <c r="C1014" s="703" t="e">
        <f t="shared" ca="1" si="358"/>
        <v>#REF!</v>
      </c>
      <c r="I1014" t="s">
        <v>175</v>
      </c>
      <c r="J1014" t="s">
        <v>162</v>
      </c>
      <c r="K1014" t="s">
        <v>38</v>
      </c>
      <c r="L1014" t="str">
        <f t="shared" si="353"/>
        <v>GastoExc-Prov-Resi</v>
      </c>
      <c r="N1014">
        <f t="shared" si="360"/>
        <v>8</v>
      </c>
      <c r="O1014">
        <f t="shared" si="359"/>
        <v>25</v>
      </c>
      <c r="P1014" t="e">
        <f t="shared" ca="1" si="354"/>
        <v>#REF!</v>
      </c>
    </row>
    <row r="1015" spans="2:16" x14ac:dyDescent="0.25">
      <c r="B1015" s="51" t="e">
        <f t="shared" ca="1" si="357"/>
        <v>#REF!</v>
      </c>
      <c r="C1015" s="703" t="e">
        <f t="shared" ca="1" si="358"/>
        <v>#REF!</v>
      </c>
      <c r="I1015" t="s">
        <v>175</v>
      </c>
      <c r="J1015" t="s">
        <v>162</v>
      </c>
      <c r="K1015" t="s">
        <v>38</v>
      </c>
      <c r="L1015" t="str">
        <f t="shared" si="353"/>
        <v>GastoExc-Prov-Resi</v>
      </c>
      <c r="N1015">
        <f>N1014+2</f>
        <v>10</v>
      </c>
      <c r="O1015">
        <f t="shared" si="359"/>
        <v>35</v>
      </c>
      <c r="P1015" t="e">
        <f t="shared" ca="1" si="354"/>
        <v>#REF!</v>
      </c>
    </row>
    <row r="1016" spans="2:16" x14ac:dyDescent="0.25">
      <c r="B1016" s="51" t="e">
        <f t="shared" ca="1" si="357"/>
        <v>#REF!</v>
      </c>
      <c r="C1016" s="703" t="e">
        <f t="shared" ca="1" si="358"/>
        <v>#REF!</v>
      </c>
      <c r="I1016" t="s">
        <v>175</v>
      </c>
      <c r="J1016" t="s">
        <v>162</v>
      </c>
      <c r="K1016" t="s">
        <v>38</v>
      </c>
      <c r="L1016" t="str">
        <f t="shared" si="353"/>
        <v>GastoExc-Prov-Resi</v>
      </c>
      <c r="N1016">
        <f>N1015-2</f>
        <v>8</v>
      </c>
      <c r="O1016">
        <f t="shared" si="359"/>
        <v>43</v>
      </c>
      <c r="P1016" t="e">
        <f t="shared" ca="1" si="354"/>
        <v>#REF!</v>
      </c>
    </row>
    <row r="1017" spans="2:16" x14ac:dyDescent="0.25">
      <c r="B1017" s="51" t="e">
        <f t="shared" ca="1" si="357"/>
        <v>#REF!</v>
      </c>
      <c r="C1017" s="703" t="e">
        <f t="shared" ca="1" si="358"/>
        <v>#REF!</v>
      </c>
      <c r="I1017" t="s">
        <v>175</v>
      </c>
      <c r="J1017" t="s">
        <v>163</v>
      </c>
      <c r="K1017" t="s">
        <v>38</v>
      </c>
      <c r="L1017" t="str">
        <f t="shared" si="353"/>
        <v>GastoExc-Destino-Resi</v>
      </c>
      <c r="M1017">
        <v>1</v>
      </c>
      <c r="N1017">
        <v>11</v>
      </c>
      <c r="O1017">
        <f t="shared" si="359"/>
        <v>1</v>
      </c>
      <c r="P1017" t="e">
        <f t="shared" ca="1" si="354"/>
        <v>#REF!</v>
      </c>
    </row>
    <row r="1018" spans="2:16" x14ac:dyDescent="0.25">
      <c r="B1018" s="51" t="e">
        <f t="shared" ca="1" si="357"/>
        <v>#REF!</v>
      </c>
      <c r="C1018" s="703" t="e">
        <f t="shared" ca="1" si="358"/>
        <v>#REF!</v>
      </c>
      <c r="I1018" t="s">
        <v>175</v>
      </c>
      <c r="J1018" t="s">
        <v>163</v>
      </c>
      <c r="K1018" t="s">
        <v>38</v>
      </c>
      <c r="L1018" t="str">
        <f t="shared" si="353"/>
        <v>GastoExc-Destino-Resi</v>
      </c>
      <c r="N1018">
        <f t="shared" ref="N1018:N1020" si="361">N1017</f>
        <v>11</v>
      </c>
      <c r="O1018">
        <f t="shared" si="359"/>
        <v>12</v>
      </c>
      <c r="P1018" t="e">
        <f t="shared" ca="1" si="354"/>
        <v>#REF!</v>
      </c>
    </row>
    <row r="1019" spans="2:16" x14ac:dyDescent="0.25">
      <c r="B1019" s="51" t="e">
        <f t="shared" ca="1" si="357"/>
        <v>#REF!</v>
      </c>
      <c r="C1019" s="703" t="e">
        <f t="shared" ca="1" si="358"/>
        <v>#REF!</v>
      </c>
      <c r="I1019" t="s">
        <v>175</v>
      </c>
      <c r="J1019" t="s">
        <v>163</v>
      </c>
      <c r="K1019" t="s">
        <v>38</v>
      </c>
      <c r="L1019" t="str">
        <f t="shared" si="353"/>
        <v>GastoExc-Destino-Resi</v>
      </c>
      <c r="N1019">
        <f t="shared" si="361"/>
        <v>11</v>
      </c>
      <c r="O1019">
        <f t="shared" si="359"/>
        <v>23</v>
      </c>
      <c r="P1019" t="e">
        <f t="shared" ca="1" si="354"/>
        <v>#REF!</v>
      </c>
    </row>
    <row r="1020" spans="2:16" x14ac:dyDescent="0.25">
      <c r="B1020" s="51" t="e">
        <f t="shared" ca="1" si="357"/>
        <v>#REF!</v>
      </c>
      <c r="C1020" s="703" t="e">
        <f t="shared" ca="1" si="358"/>
        <v>#REF!</v>
      </c>
      <c r="I1020" t="s">
        <v>175</v>
      </c>
      <c r="J1020" t="s">
        <v>163</v>
      </c>
      <c r="K1020" t="s">
        <v>38</v>
      </c>
      <c r="L1020" t="str">
        <f t="shared" si="353"/>
        <v>GastoExc-Destino-Resi</v>
      </c>
      <c r="N1020">
        <f t="shared" si="361"/>
        <v>11</v>
      </c>
      <c r="O1020">
        <f t="shared" si="359"/>
        <v>34</v>
      </c>
      <c r="P1020" t="e">
        <f t="shared" ca="1" si="354"/>
        <v>#REF!</v>
      </c>
    </row>
    <row r="1021" spans="2:16" x14ac:dyDescent="0.25">
      <c r="B1021" s="51" t="e">
        <f t="shared" ca="1" si="357"/>
        <v>#REF!</v>
      </c>
      <c r="C1021" s="703" t="e">
        <f t="shared" ca="1" si="358"/>
        <v>#REF!</v>
      </c>
      <c r="I1021" t="s">
        <v>175</v>
      </c>
      <c r="J1021" t="s">
        <v>163</v>
      </c>
      <c r="K1021" t="s">
        <v>38</v>
      </c>
      <c r="L1021" t="str">
        <f t="shared" si="353"/>
        <v>GastoExc-Destino-Resi</v>
      </c>
      <c r="N1021">
        <f>N1020+2</f>
        <v>13</v>
      </c>
      <c r="O1021">
        <f t="shared" si="359"/>
        <v>47</v>
      </c>
      <c r="P1021" t="e">
        <f t="shared" ca="1" si="354"/>
        <v>#REF!</v>
      </c>
    </row>
    <row r="1022" spans="2:16" x14ac:dyDescent="0.25">
      <c r="B1022" s="51" t="e">
        <f t="shared" ca="1" si="357"/>
        <v>#REF!</v>
      </c>
      <c r="C1022" s="703" t="e">
        <f t="shared" ca="1" si="358"/>
        <v>#REF!</v>
      </c>
      <c r="I1022" t="s">
        <v>175</v>
      </c>
      <c r="J1022" t="s">
        <v>163</v>
      </c>
      <c r="K1022" t="s">
        <v>38</v>
      </c>
      <c r="L1022" t="str">
        <f t="shared" si="353"/>
        <v>GastoExc-Destino-Resi</v>
      </c>
      <c r="N1022">
        <f>N1021-2</f>
        <v>11</v>
      </c>
      <c r="O1022">
        <f t="shared" si="359"/>
        <v>58</v>
      </c>
      <c r="P1022" t="e">
        <f t="shared" ca="1" si="354"/>
        <v>#REF!</v>
      </c>
    </row>
    <row r="1023" spans="2:16" x14ac:dyDescent="0.25">
      <c r="B1023" s="51" t="e">
        <f t="shared" ca="1" si="357"/>
        <v>#REF!</v>
      </c>
      <c r="C1023" s="703" t="e">
        <f t="shared" ca="1" si="358"/>
        <v>#REF!</v>
      </c>
      <c r="I1023" t="s">
        <v>175</v>
      </c>
      <c r="J1023" t="s">
        <v>167</v>
      </c>
      <c r="K1023" t="s">
        <v>23</v>
      </c>
      <c r="L1023" t="str">
        <f t="shared" ref="L1023:L1040" si="362">IF(LEN(K1023)=0,CONCATENATE(I1023,"-",J1023),CONCATENATE(I1023,"-",J1023,"-",K1023))</f>
        <v>GastoExc-Frecu-Motivo</v>
      </c>
      <c r="M1023">
        <v>1</v>
      </c>
      <c r="N1023">
        <v>13</v>
      </c>
      <c r="O1023">
        <f t="shared" si="359"/>
        <v>1</v>
      </c>
      <c r="P1023" t="e">
        <f t="shared" ref="P1023:P1040" ca="1" si="363">INDIRECT("'" &amp; L1023 &amp; "'!A" &amp;  O1023)</f>
        <v>#REF!</v>
      </c>
    </row>
    <row r="1024" spans="2:16" x14ac:dyDescent="0.25">
      <c r="B1024" s="51" t="e">
        <f t="shared" ca="1" si="357"/>
        <v>#REF!</v>
      </c>
      <c r="C1024" s="703" t="e">
        <f t="shared" ca="1" si="358"/>
        <v>#REF!</v>
      </c>
      <c r="I1024" t="s">
        <v>175</v>
      </c>
      <c r="J1024" t="s">
        <v>167</v>
      </c>
      <c r="K1024" t="s">
        <v>23</v>
      </c>
      <c r="L1024" t="str">
        <f t="shared" si="362"/>
        <v>GastoExc-Frecu-Motivo</v>
      </c>
      <c r="N1024">
        <f t="shared" ref="N1024:N1026" si="364">N1023</f>
        <v>13</v>
      </c>
      <c r="O1024">
        <f t="shared" si="359"/>
        <v>14</v>
      </c>
      <c r="P1024" t="e">
        <f t="shared" ca="1" si="363"/>
        <v>#REF!</v>
      </c>
    </row>
    <row r="1025" spans="2:16" x14ac:dyDescent="0.25">
      <c r="B1025" s="51" t="e">
        <f t="shared" ca="1" si="357"/>
        <v>#REF!</v>
      </c>
      <c r="C1025" s="703" t="e">
        <f t="shared" ca="1" si="358"/>
        <v>#REF!</v>
      </c>
      <c r="I1025" t="s">
        <v>175</v>
      </c>
      <c r="J1025" t="s">
        <v>167</v>
      </c>
      <c r="K1025" t="s">
        <v>23</v>
      </c>
      <c r="L1025" t="str">
        <f t="shared" si="362"/>
        <v>GastoExc-Frecu-Motivo</v>
      </c>
      <c r="N1025">
        <f t="shared" si="364"/>
        <v>13</v>
      </c>
      <c r="O1025">
        <f t="shared" si="359"/>
        <v>27</v>
      </c>
      <c r="P1025" t="e">
        <f t="shared" ca="1" si="363"/>
        <v>#REF!</v>
      </c>
    </row>
    <row r="1026" spans="2:16" x14ac:dyDescent="0.25">
      <c r="B1026" s="51" t="e">
        <f t="shared" ca="1" si="357"/>
        <v>#REF!</v>
      </c>
      <c r="C1026" s="703" t="e">
        <f t="shared" ca="1" si="358"/>
        <v>#REF!</v>
      </c>
      <c r="I1026" t="s">
        <v>175</v>
      </c>
      <c r="J1026" t="s">
        <v>167</v>
      </c>
      <c r="K1026" t="s">
        <v>23</v>
      </c>
      <c r="L1026" t="str">
        <f t="shared" si="362"/>
        <v>GastoExc-Frecu-Motivo</v>
      </c>
      <c r="N1026">
        <f t="shared" si="364"/>
        <v>13</v>
      </c>
      <c r="O1026">
        <f t="shared" si="359"/>
        <v>40</v>
      </c>
      <c r="P1026" t="e">
        <f t="shared" ca="1" si="363"/>
        <v>#REF!</v>
      </c>
    </row>
    <row r="1027" spans="2:16" x14ac:dyDescent="0.25">
      <c r="B1027" s="51" t="e">
        <f t="shared" ca="1" si="357"/>
        <v>#REF!</v>
      </c>
      <c r="C1027" s="703" t="e">
        <f t="shared" ca="1" si="358"/>
        <v>#REF!</v>
      </c>
      <c r="I1027" t="s">
        <v>175</v>
      </c>
      <c r="J1027" t="s">
        <v>167</v>
      </c>
      <c r="K1027" t="s">
        <v>23</v>
      </c>
      <c r="L1027" t="str">
        <f t="shared" si="362"/>
        <v>GastoExc-Frecu-Motivo</v>
      </c>
      <c r="N1027">
        <f>N1026+1</f>
        <v>14</v>
      </c>
      <c r="O1027">
        <f t="shared" si="359"/>
        <v>54</v>
      </c>
      <c r="P1027" t="e">
        <f t="shared" ca="1" si="363"/>
        <v>#REF!</v>
      </c>
    </row>
    <row r="1028" spans="2:16" x14ac:dyDescent="0.25">
      <c r="B1028" s="51" t="e">
        <f t="shared" ca="1" si="357"/>
        <v>#REF!</v>
      </c>
      <c r="C1028" s="703" t="e">
        <f t="shared" ca="1" si="358"/>
        <v>#REF!</v>
      </c>
      <c r="I1028" t="s">
        <v>175</v>
      </c>
      <c r="J1028" t="s">
        <v>167</v>
      </c>
      <c r="K1028" t="s">
        <v>23</v>
      </c>
      <c r="L1028" t="str">
        <f t="shared" si="362"/>
        <v>GastoExc-Frecu-Motivo</v>
      </c>
      <c r="N1028">
        <f>N1027-1</f>
        <v>13</v>
      </c>
      <c r="O1028">
        <f t="shared" si="359"/>
        <v>67</v>
      </c>
      <c r="P1028" t="e">
        <f t="shared" ca="1" si="363"/>
        <v>#REF!</v>
      </c>
    </row>
    <row r="1029" spans="2:16" x14ac:dyDescent="0.25">
      <c r="B1029" s="51" t="e">
        <f t="shared" ca="1" si="357"/>
        <v>#REF!</v>
      </c>
      <c r="C1029" s="703" t="e">
        <f t="shared" ca="1" si="358"/>
        <v>#REF!</v>
      </c>
      <c r="I1029" t="s">
        <v>175</v>
      </c>
      <c r="J1029" t="s">
        <v>162</v>
      </c>
      <c r="K1029" t="s">
        <v>23</v>
      </c>
      <c r="L1029" t="str">
        <f t="shared" si="362"/>
        <v>GastoExc-Prov-Motivo</v>
      </c>
      <c r="M1029">
        <v>1</v>
      </c>
      <c r="N1029">
        <v>9</v>
      </c>
      <c r="O1029">
        <f t="shared" si="359"/>
        <v>1</v>
      </c>
      <c r="P1029" t="e">
        <f t="shared" ca="1" si="363"/>
        <v>#REF!</v>
      </c>
    </row>
    <row r="1030" spans="2:16" x14ac:dyDescent="0.25">
      <c r="B1030" s="51" t="e">
        <f t="shared" ca="1" si="357"/>
        <v>#REF!</v>
      </c>
      <c r="C1030" s="703" t="e">
        <f t="shared" ca="1" si="358"/>
        <v>#REF!</v>
      </c>
      <c r="I1030" t="s">
        <v>175</v>
      </c>
      <c r="J1030" t="s">
        <v>162</v>
      </c>
      <c r="K1030" t="s">
        <v>23</v>
      </c>
      <c r="L1030" t="str">
        <f t="shared" si="362"/>
        <v>GastoExc-Prov-Motivo</v>
      </c>
      <c r="N1030">
        <f t="shared" ref="N1030:N1032" si="365">N1029</f>
        <v>9</v>
      </c>
      <c r="O1030">
        <f t="shared" si="359"/>
        <v>10</v>
      </c>
      <c r="P1030" t="e">
        <f t="shared" ca="1" si="363"/>
        <v>#REF!</v>
      </c>
    </row>
    <row r="1031" spans="2:16" x14ac:dyDescent="0.25">
      <c r="B1031" s="51" t="e">
        <f t="shared" ca="1" si="357"/>
        <v>#REF!</v>
      </c>
      <c r="C1031" s="703" t="e">
        <f t="shared" ca="1" si="358"/>
        <v>#REF!</v>
      </c>
      <c r="I1031" t="s">
        <v>175</v>
      </c>
      <c r="J1031" t="s">
        <v>162</v>
      </c>
      <c r="K1031" t="s">
        <v>23</v>
      </c>
      <c r="L1031" t="str">
        <f t="shared" si="362"/>
        <v>GastoExc-Prov-Motivo</v>
      </c>
      <c r="N1031">
        <f t="shared" si="365"/>
        <v>9</v>
      </c>
      <c r="O1031">
        <f t="shared" si="359"/>
        <v>19</v>
      </c>
      <c r="P1031" t="e">
        <f t="shared" ca="1" si="363"/>
        <v>#REF!</v>
      </c>
    </row>
    <row r="1032" spans="2:16" x14ac:dyDescent="0.25">
      <c r="B1032" s="51" t="e">
        <f t="shared" ca="1" si="357"/>
        <v>#REF!</v>
      </c>
      <c r="C1032" s="703" t="e">
        <f t="shared" ca="1" si="358"/>
        <v>#REF!</v>
      </c>
      <c r="I1032" t="s">
        <v>175</v>
      </c>
      <c r="J1032" t="s">
        <v>162</v>
      </c>
      <c r="K1032" t="s">
        <v>23</v>
      </c>
      <c r="L1032" t="str">
        <f t="shared" si="362"/>
        <v>GastoExc-Prov-Motivo</v>
      </c>
      <c r="N1032">
        <f t="shared" si="365"/>
        <v>9</v>
      </c>
      <c r="O1032">
        <f t="shared" si="359"/>
        <v>28</v>
      </c>
      <c r="P1032" t="e">
        <f t="shared" ca="1" si="363"/>
        <v>#REF!</v>
      </c>
    </row>
    <row r="1033" spans="2:16" x14ac:dyDescent="0.25">
      <c r="B1033" s="51" t="e">
        <f t="shared" ca="1" si="357"/>
        <v>#REF!</v>
      </c>
      <c r="C1033" s="703" t="e">
        <f t="shared" ca="1" si="358"/>
        <v>#REF!</v>
      </c>
      <c r="I1033" t="s">
        <v>175</v>
      </c>
      <c r="J1033" t="s">
        <v>162</v>
      </c>
      <c r="K1033" t="s">
        <v>23</v>
      </c>
      <c r="L1033" t="str">
        <f t="shared" si="362"/>
        <v>GastoExc-Prov-Motivo</v>
      </c>
      <c r="N1033">
        <f>N1032+2</f>
        <v>11</v>
      </c>
      <c r="O1033">
        <f t="shared" si="359"/>
        <v>39</v>
      </c>
      <c r="P1033" t="e">
        <f t="shared" ca="1" si="363"/>
        <v>#REF!</v>
      </c>
    </row>
    <row r="1034" spans="2:16" x14ac:dyDescent="0.25">
      <c r="B1034" s="51" t="e">
        <f t="shared" ca="1" si="357"/>
        <v>#REF!</v>
      </c>
      <c r="C1034" s="703" t="e">
        <f t="shared" ca="1" si="358"/>
        <v>#REF!</v>
      </c>
      <c r="I1034" t="s">
        <v>175</v>
      </c>
      <c r="J1034" t="s">
        <v>162</v>
      </c>
      <c r="K1034" t="s">
        <v>23</v>
      </c>
      <c r="L1034" t="str">
        <f t="shared" si="362"/>
        <v>GastoExc-Prov-Motivo</v>
      </c>
      <c r="N1034">
        <f>N1033-2</f>
        <v>9</v>
      </c>
      <c r="O1034">
        <f t="shared" si="359"/>
        <v>48</v>
      </c>
      <c r="P1034" t="e">
        <f t="shared" ca="1" si="363"/>
        <v>#REF!</v>
      </c>
    </row>
    <row r="1035" spans="2:16" x14ac:dyDescent="0.25">
      <c r="B1035" s="51" t="e">
        <f t="shared" ca="1" si="357"/>
        <v>#REF!</v>
      </c>
      <c r="C1035" s="703" t="e">
        <f t="shared" ca="1" si="358"/>
        <v>#REF!</v>
      </c>
      <c r="I1035" t="s">
        <v>175</v>
      </c>
      <c r="J1035" t="s">
        <v>163</v>
      </c>
      <c r="K1035" t="s">
        <v>23</v>
      </c>
      <c r="L1035" t="str">
        <f t="shared" si="362"/>
        <v>GastoExc-Destino-Motivo</v>
      </c>
      <c r="M1035">
        <v>1</v>
      </c>
      <c r="N1035">
        <v>11</v>
      </c>
      <c r="O1035">
        <f t="shared" si="359"/>
        <v>1</v>
      </c>
      <c r="P1035" t="e">
        <f t="shared" ca="1" si="363"/>
        <v>#REF!</v>
      </c>
    </row>
    <row r="1036" spans="2:16" x14ac:dyDescent="0.25">
      <c r="B1036" s="51" t="e">
        <f t="shared" ca="1" si="357"/>
        <v>#REF!</v>
      </c>
      <c r="C1036" s="703" t="e">
        <f t="shared" ca="1" si="358"/>
        <v>#REF!</v>
      </c>
      <c r="I1036" t="s">
        <v>175</v>
      </c>
      <c r="J1036" t="s">
        <v>163</v>
      </c>
      <c r="K1036" t="s">
        <v>23</v>
      </c>
      <c r="L1036" t="str">
        <f t="shared" si="362"/>
        <v>GastoExc-Destino-Motivo</v>
      </c>
      <c r="N1036">
        <f t="shared" ref="N1036:N1038" si="366">N1035</f>
        <v>11</v>
      </c>
      <c r="O1036">
        <f t="shared" si="359"/>
        <v>12</v>
      </c>
      <c r="P1036" t="e">
        <f t="shared" ca="1" si="363"/>
        <v>#REF!</v>
      </c>
    </row>
    <row r="1037" spans="2:16" x14ac:dyDescent="0.25">
      <c r="B1037" s="51" t="e">
        <f t="shared" ca="1" si="357"/>
        <v>#REF!</v>
      </c>
      <c r="C1037" s="703" t="e">
        <f t="shared" ca="1" si="358"/>
        <v>#REF!</v>
      </c>
      <c r="I1037" t="s">
        <v>175</v>
      </c>
      <c r="J1037" t="s">
        <v>163</v>
      </c>
      <c r="K1037" t="s">
        <v>23</v>
      </c>
      <c r="L1037" t="str">
        <f t="shared" si="362"/>
        <v>GastoExc-Destino-Motivo</v>
      </c>
      <c r="N1037">
        <f t="shared" si="366"/>
        <v>11</v>
      </c>
      <c r="O1037">
        <f t="shared" si="359"/>
        <v>23</v>
      </c>
      <c r="P1037" t="e">
        <f t="shared" ca="1" si="363"/>
        <v>#REF!</v>
      </c>
    </row>
    <row r="1038" spans="2:16" x14ac:dyDescent="0.25">
      <c r="B1038" s="51" t="e">
        <f t="shared" ca="1" si="357"/>
        <v>#REF!</v>
      </c>
      <c r="C1038" s="703" t="e">
        <f t="shared" ca="1" si="358"/>
        <v>#REF!</v>
      </c>
      <c r="I1038" t="s">
        <v>175</v>
      </c>
      <c r="J1038" t="s">
        <v>163</v>
      </c>
      <c r="K1038" t="s">
        <v>23</v>
      </c>
      <c r="L1038" t="str">
        <f t="shared" si="362"/>
        <v>GastoExc-Destino-Motivo</v>
      </c>
      <c r="N1038">
        <f t="shared" si="366"/>
        <v>11</v>
      </c>
      <c r="O1038">
        <f t="shared" si="359"/>
        <v>34</v>
      </c>
      <c r="P1038" t="e">
        <f t="shared" ca="1" si="363"/>
        <v>#REF!</v>
      </c>
    </row>
    <row r="1039" spans="2:16" x14ac:dyDescent="0.25">
      <c r="B1039" s="51" t="e">
        <f t="shared" ca="1" si="357"/>
        <v>#REF!</v>
      </c>
      <c r="C1039" s="703" t="e">
        <f t="shared" ca="1" si="358"/>
        <v>#REF!</v>
      </c>
      <c r="I1039" t="s">
        <v>175</v>
      </c>
      <c r="J1039" t="s">
        <v>163</v>
      </c>
      <c r="K1039" t="s">
        <v>23</v>
      </c>
      <c r="L1039" t="str">
        <f t="shared" si="362"/>
        <v>GastoExc-Destino-Motivo</v>
      </c>
      <c r="N1039">
        <f>N1038+2</f>
        <v>13</v>
      </c>
      <c r="O1039">
        <f t="shared" si="359"/>
        <v>47</v>
      </c>
      <c r="P1039" t="e">
        <f t="shared" ca="1" si="363"/>
        <v>#REF!</v>
      </c>
    </row>
    <row r="1040" spans="2:16" x14ac:dyDescent="0.25">
      <c r="B1040" s="51" t="e">
        <f t="shared" ca="1" si="357"/>
        <v>#REF!</v>
      </c>
      <c r="C1040" s="703" t="e">
        <f t="shared" ca="1" si="358"/>
        <v>#REF!</v>
      </c>
      <c r="I1040" t="s">
        <v>175</v>
      </c>
      <c r="J1040" t="s">
        <v>163</v>
      </c>
      <c r="K1040" t="s">
        <v>23</v>
      </c>
      <c r="L1040" t="str">
        <f t="shared" si="362"/>
        <v>GastoExc-Destino-Motivo</v>
      </c>
      <c r="N1040">
        <f>N1039-2</f>
        <v>11</v>
      </c>
      <c r="O1040">
        <f t="shared" si="359"/>
        <v>58</v>
      </c>
      <c r="P1040" t="e">
        <f t="shared" ca="1" si="363"/>
        <v>#REF!</v>
      </c>
    </row>
    <row r="1041" spans="1:16" x14ac:dyDescent="0.25">
      <c r="B1041" s="51" t="e">
        <f t="shared" ca="1" si="357"/>
        <v>#REF!</v>
      </c>
      <c r="C1041" s="703" t="e">
        <f t="shared" ca="1" si="358"/>
        <v>#REF!</v>
      </c>
      <c r="I1041" t="s">
        <v>175</v>
      </c>
      <c r="J1041" t="s">
        <v>162</v>
      </c>
      <c r="K1041" t="s">
        <v>167</v>
      </c>
      <c r="L1041" t="str">
        <f t="shared" ref="L1041:L1052" si="367">IF(LEN(K1041)=0,CONCATENATE(I1041,"-",J1041),CONCATENATE(I1041,"-",J1041,"-",K1041))</f>
        <v>GastoExc-Prov-Frecu</v>
      </c>
      <c r="M1041">
        <v>1</v>
      </c>
      <c r="N1041">
        <v>7</v>
      </c>
      <c r="O1041">
        <f t="shared" si="359"/>
        <v>1</v>
      </c>
      <c r="P1041" t="e">
        <f t="shared" ref="P1041:P1052" ca="1" si="368">INDIRECT("'" &amp; L1041 &amp; "'!A" &amp;  O1041)</f>
        <v>#REF!</v>
      </c>
    </row>
    <row r="1042" spans="1:16" x14ac:dyDescent="0.25">
      <c r="B1042" s="51" t="e">
        <f t="shared" ca="1" si="357"/>
        <v>#REF!</v>
      </c>
      <c r="C1042" s="703" t="e">
        <f t="shared" ca="1" si="358"/>
        <v>#REF!</v>
      </c>
      <c r="I1042" t="s">
        <v>175</v>
      </c>
      <c r="J1042" t="s">
        <v>162</v>
      </c>
      <c r="K1042" t="s">
        <v>167</v>
      </c>
      <c r="L1042" t="str">
        <f t="shared" si="367"/>
        <v>GastoExc-Prov-Frecu</v>
      </c>
      <c r="N1042">
        <f t="shared" ref="N1042:N1044" si="369">N1041</f>
        <v>7</v>
      </c>
      <c r="O1042">
        <f t="shared" si="359"/>
        <v>8</v>
      </c>
      <c r="P1042" t="e">
        <f t="shared" ca="1" si="368"/>
        <v>#REF!</v>
      </c>
    </row>
    <row r="1043" spans="1:16" x14ac:dyDescent="0.25">
      <c r="B1043" s="51" t="e">
        <f t="shared" ca="1" si="357"/>
        <v>#REF!</v>
      </c>
      <c r="C1043" s="703" t="e">
        <f t="shared" ca="1" si="358"/>
        <v>#REF!</v>
      </c>
      <c r="I1043" t="s">
        <v>175</v>
      </c>
      <c r="J1043" t="s">
        <v>162</v>
      </c>
      <c r="K1043" t="s">
        <v>167</v>
      </c>
      <c r="L1043" t="str">
        <f t="shared" si="367"/>
        <v>GastoExc-Prov-Frecu</v>
      </c>
      <c r="N1043">
        <f t="shared" si="369"/>
        <v>7</v>
      </c>
      <c r="O1043">
        <f t="shared" si="359"/>
        <v>15</v>
      </c>
      <c r="P1043" t="e">
        <f t="shared" ca="1" si="368"/>
        <v>#REF!</v>
      </c>
    </row>
    <row r="1044" spans="1:16" x14ac:dyDescent="0.25">
      <c r="B1044" s="51" t="e">
        <f t="shared" ca="1" si="357"/>
        <v>#REF!</v>
      </c>
      <c r="C1044" s="703" t="e">
        <f t="shared" ca="1" si="358"/>
        <v>#REF!</v>
      </c>
      <c r="I1044" t="s">
        <v>175</v>
      </c>
      <c r="J1044" t="s">
        <v>162</v>
      </c>
      <c r="K1044" t="s">
        <v>167</v>
      </c>
      <c r="L1044" t="str">
        <f t="shared" si="367"/>
        <v>GastoExc-Prov-Frecu</v>
      </c>
      <c r="N1044">
        <f t="shared" si="369"/>
        <v>7</v>
      </c>
      <c r="O1044">
        <f t="shared" si="359"/>
        <v>22</v>
      </c>
      <c r="P1044" t="e">
        <f t="shared" ca="1" si="368"/>
        <v>#REF!</v>
      </c>
    </row>
    <row r="1045" spans="1:16" x14ac:dyDescent="0.25">
      <c r="B1045" s="51" t="e">
        <f t="shared" ca="1" si="357"/>
        <v>#REF!</v>
      </c>
      <c r="C1045" s="703" t="e">
        <f t="shared" ca="1" si="358"/>
        <v>#REF!</v>
      </c>
      <c r="I1045" t="s">
        <v>175</v>
      </c>
      <c r="J1045" t="s">
        <v>162</v>
      </c>
      <c r="K1045" t="s">
        <v>167</v>
      </c>
      <c r="L1045" t="str">
        <f t="shared" si="367"/>
        <v>GastoExc-Prov-Frecu</v>
      </c>
      <c r="N1045">
        <f>N1044+2</f>
        <v>9</v>
      </c>
      <c r="O1045">
        <f t="shared" si="359"/>
        <v>31</v>
      </c>
      <c r="P1045" t="e">
        <f t="shared" ca="1" si="368"/>
        <v>#REF!</v>
      </c>
    </row>
    <row r="1046" spans="1:16" x14ac:dyDescent="0.25">
      <c r="B1046" s="51" t="e">
        <f t="shared" ca="1" si="357"/>
        <v>#REF!</v>
      </c>
      <c r="C1046" s="703" t="e">
        <f t="shared" ca="1" si="358"/>
        <v>#REF!</v>
      </c>
      <c r="I1046" t="s">
        <v>175</v>
      </c>
      <c r="J1046" t="s">
        <v>162</v>
      </c>
      <c r="K1046" t="s">
        <v>167</v>
      </c>
      <c r="L1046" t="str">
        <f t="shared" si="367"/>
        <v>GastoExc-Prov-Frecu</v>
      </c>
      <c r="N1046">
        <f>N1045-2</f>
        <v>7</v>
      </c>
      <c r="O1046">
        <f t="shared" si="359"/>
        <v>38</v>
      </c>
      <c r="P1046" t="e">
        <f t="shared" ca="1" si="368"/>
        <v>#REF!</v>
      </c>
    </row>
    <row r="1047" spans="1:16" x14ac:dyDescent="0.25">
      <c r="B1047" s="51" t="e">
        <f t="shared" ca="1" si="357"/>
        <v>#REF!</v>
      </c>
      <c r="C1047" s="703" t="e">
        <f t="shared" ca="1" si="358"/>
        <v>#REF!</v>
      </c>
      <c r="I1047" t="s">
        <v>175</v>
      </c>
      <c r="J1047" t="s">
        <v>163</v>
      </c>
      <c r="K1047" t="s">
        <v>167</v>
      </c>
      <c r="L1047" t="str">
        <f t="shared" si="367"/>
        <v>GastoExc-Destino-Frecu</v>
      </c>
      <c r="M1047">
        <v>1</v>
      </c>
      <c r="N1047">
        <v>11</v>
      </c>
      <c r="O1047">
        <f t="shared" si="359"/>
        <v>1</v>
      </c>
      <c r="P1047" t="e">
        <f t="shared" ca="1" si="368"/>
        <v>#REF!</v>
      </c>
    </row>
    <row r="1048" spans="1:16" x14ac:dyDescent="0.25">
      <c r="B1048" s="51" t="e">
        <f t="shared" ca="1" si="357"/>
        <v>#REF!</v>
      </c>
      <c r="C1048" s="703" t="e">
        <f t="shared" ca="1" si="358"/>
        <v>#REF!</v>
      </c>
      <c r="I1048" t="s">
        <v>175</v>
      </c>
      <c r="J1048" t="s">
        <v>163</v>
      </c>
      <c r="K1048" t="s">
        <v>167</v>
      </c>
      <c r="L1048" t="str">
        <f t="shared" si="367"/>
        <v>GastoExc-Destino-Frecu</v>
      </c>
      <c r="N1048">
        <f t="shared" ref="N1048:N1050" si="370">N1047</f>
        <v>11</v>
      </c>
      <c r="O1048">
        <f t="shared" si="359"/>
        <v>12</v>
      </c>
      <c r="P1048" t="e">
        <f t="shared" ca="1" si="368"/>
        <v>#REF!</v>
      </c>
    </row>
    <row r="1049" spans="1:16" x14ac:dyDescent="0.25">
      <c r="B1049" s="51" t="e">
        <f t="shared" ca="1" si="357"/>
        <v>#REF!</v>
      </c>
      <c r="C1049" s="703" t="e">
        <f t="shared" ca="1" si="358"/>
        <v>#REF!</v>
      </c>
      <c r="I1049" t="s">
        <v>175</v>
      </c>
      <c r="J1049" t="s">
        <v>163</v>
      </c>
      <c r="K1049" t="s">
        <v>167</v>
      </c>
      <c r="L1049" t="str">
        <f t="shared" si="367"/>
        <v>GastoExc-Destino-Frecu</v>
      </c>
      <c r="N1049">
        <f t="shared" si="370"/>
        <v>11</v>
      </c>
      <c r="O1049">
        <f t="shared" si="359"/>
        <v>23</v>
      </c>
      <c r="P1049" t="e">
        <f t="shared" ca="1" si="368"/>
        <v>#REF!</v>
      </c>
    </row>
    <row r="1050" spans="1:16" x14ac:dyDescent="0.25">
      <c r="B1050" s="51" t="e">
        <f t="shared" ca="1" si="357"/>
        <v>#REF!</v>
      </c>
      <c r="C1050" s="703" t="e">
        <f t="shared" ca="1" si="358"/>
        <v>#REF!</v>
      </c>
      <c r="I1050" t="s">
        <v>175</v>
      </c>
      <c r="J1050" t="s">
        <v>163</v>
      </c>
      <c r="K1050" t="s">
        <v>167</v>
      </c>
      <c r="L1050" t="str">
        <f t="shared" si="367"/>
        <v>GastoExc-Destino-Frecu</v>
      </c>
      <c r="N1050">
        <f t="shared" si="370"/>
        <v>11</v>
      </c>
      <c r="O1050">
        <f t="shared" si="359"/>
        <v>34</v>
      </c>
      <c r="P1050" t="e">
        <f t="shared" ca="1" si="368"/>
        <v>#REF!</v>
      </c>
    </row>
    <row r="1051" spans="1:16" x14ac:dyDescent="0.25">
      <c r="B1051" s="51" t="e">
        <f t="shared" ca="1" si="357"/>
        <v>#REF!</v>
      </c>
      <c r="C1051" s="703" t="e">
        <f t="shared" ca="1" si="358"/>
        <v>#REF!</v>
      </c>
      <c r="I1051" t="s">
        <v>175</v>
      </c>
      <c r="J1051" t="s">
        <v>163</v>
      </c>
      <c r="K1051" t="s">
        <v>167</v>
      </c>
      <c r="L1051" t="str">
        <f t="shared" si="367"/>
        <v>GastoExc-Destino-Frecu</v>
      </c>
      <c r="N1051">
        <f>N1050+2</f>
        <v>13</v>
      </c>
      <c r="O1051">
        <f t="shared" si="359"/>
        <v>47</v>
      </c>
      <c r="P1051" t="e">
        <f t="shared" ca="1" si="368"/>
        <v>#REF!</v>
      </c>
    </row>
    <row r="1052" spans="1:16" x14ac:dyDescent="0.25">
      <c r="B1052" s="51" t="e">
        <f t="shared" ca="1" si="357"/>
        <v>#REF!</v>
      </c>
      <c r="C1052" s="703" t="e">
        <f t="shared" ca="1" si="358"/>
        <v>#REF!</v>
      </c>
      <c r="I1052" t="s">
        <v>175</v>
      </c>
      <c r="J1052" t="s">
        <v>163</v>
      </c>
      <c r="K1052" t="s">
        <v>167</v>
      </c>
      <c r="L1052" t="str">
        <f t="shared" si="367"/>
        <v>GastoExc-Destino-Frecu</v>
      </c>
      <c r="N1052">
        <f>N1051-2</f>
        <v>11</v>
      </c>
      <c r="O1052">
        <f t="shared" si="359"/>
        <v>58</v>
      </c>
      <c r="P1052" t="e">
        <f t="shared" ca="1" si="368"/>
        <v>#REF!</v>
      </c>
    </row>
    <row r="1053" spans="1:16" x14ac:dyDescent="0.25">
      <c r="B1053" s="51"/>
      <c r="C1053" s="703"/>
    </row>
    <row r="1054" spans="1:16" ht="25.5" customHeight="1" x14ac:dyDescent="0.25">
      <c r="A1054" s="1046" t="str">
        <f>'Subportada 7'!A$1</f>
        <v>ESTANCIA MEDIA DE TURISTAS PROCEDENTES DEL EXTRANJERO CON DESTINO EN LA C.A. DE EUSKADI</v>
      </c>
      <c r="B1054" s="1046"/>
      <c r="C1054" s="1046"/>
    </row>
    <row r="1055" spans="1:16" x14ac:dyDescent="0.25">
      <c r="B1055" s="51"/>
      <c r="C1055" s="703"/>
    </row>
    <row r="1056" spans="1:16" ht="34.200000000000003" x14ac:dyDescent="0.25">
      <c r="B1056" s="51" t="str">
        <f t="shared" ref="B1056:B1119" ca="1" si="371">MID(P1056,1,FIND(".-",P1056)-1)</f>
        <v>T211EM</v>
      </c>
      <c r="C1056" s="703" t="str">
        <f t="shared" ref="C1056:C1119" ca="1" si="372">MID(P1056,FIND(".-",P1056)+3,(LEN(P1056)-FIND(".-",P1056)-2))</f>
        <v>Estancia media de turistas procedentes del extranjero con destino en la C.A. de Euskadi, por mes según año. Evolución anual 2013 - 2017.. (V. Absolutos y % Variación)</v>
      </c>
      <c r="I1056" t="s">
        <v>176</v>
      </c>
      <c r="J1056" t="s">
        <v>177</v>
      </c>
      <c r="L1056" t="str">
        <f t="shared" ref="L1056:L1067" si="373">IF(LEN(K1056)=0,CONCATENATE(I1056,"-",J1056),CONCATENATE(I1056,"-",J1056,"-",K1056))</f>
        <v>EMTur-Serie Anual</v>
      </c>
      <c r="M1056">
        <v>1</v>
      </c>
      <c r="N1056">
        <v>19</v>
      </c>
      <c r="O1056">
        <f>IF(M1056=1,1,O1052+N1056)</f>
        <v>1</v>
      </c>
      <c r="P1056" t="str">
        <f t="shared" ref="P1056:P1067" ca="1" si="374">INDIRECT("'" &amp; L1056 &amp; "'!A" &amp;  O1056)</f>
        <v>T211EM.- Estancia media de turistas procedentes del extranjero con destino en la C.A. de Euskadi, por mes según año. Evolución anual 2013 - 2017.. (V. Absolutos y % Variación)</v>
      </c>
    </row>
    <row r="1057" spans="2:16" x14ac:dyDescent="0.25">
      <c r="B1057" s="51" t="e">
        <f t="shared" ca="1" si="371"/>
        <v>#VALUE!</v>
      </c>
      <c r="C1057" s="703" t="e">
        <f t="shared" ca="1" si="372"/>
        <v>#VALUE!</v>
      </c>
      <c r="I1057" t="s">
        <v>176</v>
      </c>
      <c r="J1057" t="s">
        <v>177</v>
      </c>
      <c r="L1057" t="str">
        <f t="shared" si="373"/>
        <v>EMTur-Serie Anual</v>
      </c>
      <c r="N1057">
        <f t="shared" ref="N1057" si="375">N1056</f>
        <v>19</v>
      </c>
      <c r="O1057">
        <f>IF(M1057=1,1,O1056+N1057)</f>
        <v>20</v>
      </c>
      <c r="P1057">
        <f t="shared" ca="1" si="374"/>
        <v>0</v>
      </c>
    </row>
    <row r="1058" spans="2:16" x14ac:dyDescent="0.25">
      <c r="B1058" s="51" t="e">
        <f t="shared" ca="1" si="371"/>
        <v>#VALUE!</v>
      </c>
      <c r="C1058" s="703" t="e">
        <f t="shared" ca="1" si="372"/>
        <v>#VALUE!</v>
      </c>
      <c r="I1058" t="s">
        <v>176</v>
      </c>
      <c r="J1058" t="s">
        <v>177</v>
      </c>
      <c r="L1058" t="str">
        <f t="shared" si="373"/>
        <v>EMTur-Serie Anual</v>
      </c>
      <c r="N1058">
        <v>10</v>
      </c>
      <c r="O1058">
        <f>IF(M1058=1,1,O1057+N1058)</f>
        <v>30</v>
      </c>
      <c r="P1058">
        <f t="shared" ca="1" si="374"/>
        <v>0</v>
      </c>
    </row>
    <row r="1059" spans="2:16" x14ac:dyDescent="0.25">
      <c r="B1059" s="51" t="e">
        <f t="shared" ca="1" si="371"/>
        <v>#VALUE!</v>
      </c>
      <c r="C1059" s="703" t="e">
        <f t="shared" ca="1" si="372"/>
        <v>#VALUE!</v>
      </c>
      <c r="I1059" t="s">
        <v>176</v>
      </c>
      <c r="J1059" t="s">
        <v>177</v>
      </c>
      <c r="L1059" t="str">
        <f t="shared" si="373"/>
        <v>EMTur-Serie Anual</v>
      </c>
      <c r="N1059">
        <f>N1058+8</f>
        <v>18</v>
      </c>
      <c r="O1059">
        <f>IF(M1059=1,1,O1058+N1059)</f>
        <v>48</v>
      </c>
      <c r="P1059">
        <f t="shared" ca="1" si="374"/>
        <v>0</v>
      </c>
    </row>
    <row r="1060" spans="2:16" x14ac:dyDescent="0.25">
      <c r="B1060" s="51" t="e">
        <f t="shared" ca="1" si="371"/>
        <v>#VALUE!</v>
      </c>
      <c r="C1060" s="703" t="e">
        <f t="shared" ca="1" si="372"/>
        <v>#VALUE!</v>
      </c>
      <c r="I1060" t="s">
        <v>176</v>
      </c>
      <c r="J1060" t="s">
        <v>177</v>
      </c>
      <c r="L1060" t="str">
        <f t="shared" si="373"/>
        <v>EMTur-Serie Anual</v>
      </c>
      <c r="N1060">
        <f>N1059-6</f>
        <v>12</v>
      </c>
      <c r="O1060">
        <f>IF(M1060=1,1,O1059+N1060)</f>
        <v>60</v>
      </c>
      <c r="P1060" t="str">
        <f t="shared" ca="1" si="374"/>
        <v>Entre 2 y 3 noches</v>
      </c>
    </row>
    <row r="1061" spans="2:16" x14ac:dyDescent="0.25">
      <c r="B1061" s="51" t="e">
        <f t="shared" ca="1" si="371"/>
        <v>#VALUE!</v>
      </c>
      <c r="C1061" s="703" t="e">
        <f t="shared" ca="1" si="372"/>
        <v>#VALUE!</v>
      </c>
      <c r="I1061" t="s">
        <v>176</v>
      </c>
      <c r="J1061" t="s">
        <v>177</v>
      </c>
      <c r="L1061" t="str">
        <f t="shared" si="373"/>
        <v>EMTur-Serie Anual</v>
      </c>
      <c r="N1061">
        <f>N1060+1</f>
        <v>13</v>
      </c>
      <c r="O1061">
        <f>IF(M1061=1,1,O1060+N1061)</f>
        <v>73</v>
      </c>
      <c r="P1061" t="str">
        <f t="shared" ca="1" si="374"/>
        <v>No de mercado</v>
      </c>
    </row>
    <row r="1062" spans="2:16" x14ac:dyDescent="0.25">
      <c r="B1062" s="51" t="e">
        <f t="shared" ca="1" si="371"/>
        <v>#VALUE!</v>
      </c>
      <c r="C1062" s="703" t="e">
        <f t="shared" ca="1" si="372"/>
        <v>#VALUE!</v>
      </c>
      <c r="I1062" t="s">
        <v>176</v>
      </c>
      <c r="J1062" t="s">
        <v>177</v>
      </c>
      <c r="L1062" t="str">
        <f t="shared" si="373"/>
        <v>EMTur-Serie Anual</v>
      </c>
      <c r="N1062">
        <f t="shared" ref="N1062" si="376">N1061</f>
        <v>13</v>
      </c>
      <c r="O1062">
        <f t="shared" ref="O1062:O1080" si="377">IF(M1062=1,1,O1061+N1062)</f>
        <v>86</v>
      </c>
      <c r="P1062">
        <f t="shared" ca="1" si="374"/>
        <v>0</v>
      </c>
    </row>
    <row r="1063" spans="2:16" x14ac:dyDescent="0.25">
      <c r="B1063" s="51" t="e">
        <f t="shared" ca="1" si="371"/>
        <v>#VALUE!</v>
      </c>
      <c r="C1063" s="703" t="e">
        <f t="shared" ca="1" si="372"/>
        <v>#VALUE!</v>
      </c>
      <c r="I1063" t="s">
        <v>176</v>
      </c>
      <c r="J1063" t="s">
        <v>177</v>
      </c>
      <c r="L1063" t="str">
        <f t="shared" si="373"/>
        <v>EMTur-Serie Anual</v>
      </c>
      <c r="N1063">
        <f>N1062-4</f>
        <v>9</v>
      </c>
      <c r="O1063">
        <f t="shared" si="377"/>
        <v>95</v>
      </c>
      <c r="P1063">
        <f t="shared" ca="1" si="374"/>
        <v>0</v>
      </c>
    </row>
    <row r="1064" spans="2:16" x14ac:dyDescent="0.25">
      <c r="B1064" s="51" t="e">
        <f t="shared" ca="1" si="371"/>
        <v>#VALUE!</v>
      </c>
      <c r="C1064" s="703" t="e">
        <f t="shared" ca="1" si="372"/>
        <v>#VALUE!</v>
      </c>
      <c r="I1064" t="s">
        <v>176</v>
      </c>
      <c r="J1064" t="s">
        <v>177</v>
      </c>
      <c r="L1064" t="str">
        <f t="shared" si="373"/>
        <v>EMTur-Serie Anual</v>
      </c>
      <c r="N1064">
        <f>N1063+2</f>
        <v>11</v>
      </c>
      <c r="O1064">
        <f t="shared" si="377"/>
        <v>106</v>
      </c>
      <c r="P1064">
        <f t="shared" ca="1" si="374"/>
        <v>0</v>
      </c>
    </row>
    <row r="1065" spans="2:16" ht="22.8" x14ac:dyDescent="0.25">
      <c r="B1065" s="51" t="str">
        <f t="shared" ca="1" si="371"/>
        <v>T220EM</v>
      </c>
      <c r="C1065" s="703" t="str">
        <f t="shared" ca="1" si="372"/>
        <v>Estancia media de turistas procedentes del extranjero con destino en la C.A. de Euskadi, por vía de acceso según mes. 2017. (V. Absolutos)</v>
      </c>
      <c r="I1065" t="s">
        <v>176</v>
      </c>
      <c r="J1065" t="s">
        <v>164</v>
      </c>
      <c r="K1065" t="s">
        <v>36</v>
      </c>
      <c r="L1065" t="str">
        <f t="shared" si="373"/>
        <v>EMTur-Vía-Mes</v>
      </c>
      <c r="M1065">
        <v>1</v>
      </c>
      <c r="N1065">
        <v>8</v>
      </c>
      <c r="O1065">
        <f t="shared" si="377"/>
        <v>1</v>
      </c>
      <c r="P1065" t="str">
        <f t="shared" ca="1" si="374"/>
        <v>T220EM.- Estancia media de turistas procedentes del extranjero con destino en la C.A. de Euskadi, por vía de acceso según mes. 2017. (V. Absolutos)</v>
      </c>
    </row>
    <row r="1066" spans="2:16" x14ac:dyDescent="0.25">
      <c r="B1066" s="51" t="e">
        <f t="shared" ca="1" si="371"/>
        <v>#VALUE!</v>
      </c>
      <c r="C1066" s="703" t="e">
        <f t="shared" ca="1" si="372"/>
        <v>#VALUE!</v>
      </c>
      <c r="I1066" t="s">
        <v>176</v>
      </c>
      <c r="J1066" t="s">
        <v>164</v>
      </c>
      <c r="K1066" t="s">
        <v>36</v>
      </c>
      <c r="L1066" t="str">
        <f t="shared" si="373"/>
        <v>EMTur-Vía-Mes</v>
      </c>
      <c r="N1066">
        <f t="shared" ref="N1066" si="378">N1065</f>
        <v>8</v>
      </c>
      <c r="O1066">
        <f t="shared" si="377"/>
        <v>9</v>
      </c>
      <c r="P1066">
        <f t="shared" ca="1" si="374"/>
        <v>0</v>
      </c>
    </row>
    <row r="1067" spans="2:16" ht="22.8" x14ac:dyDescent="0.25">
      <c r="B1067" s="51" t="str">
        <f t="shared" ca="1" si="371"/>
        <v>T221EM</v>
      </c>
      <c r="C1067" s="703" t="str">
        <f t="shared" ca="1" si="372"/>
        <v>Estancia media de turistas procedentes del extranjero con destino en la C.A. de Euskadi, por país de residencia según mes. 2017. (V. Absolutos)</v>
      </c>
      <c r="I1067" t="s">
        <v>176</v>
      </c>
      <c r="J1067" t="s">
        <v>38</v>
      </c>
      <c r="K1067" t="s">
        <v>36</v>
      </c>
      <c r="L1067" t="str">
        <f t="shared" si="373"/>
        <v>EMTur-Resi-Mes</v>
      </c>
      <c r="M1067">
        <v>1</v>
      </c>
      <c r="N1067">
        <v>15</v>
      </c>
      <c r="O1067">
        <f t="shared" si="377"/>
        <v>1</v>
      </c>
      <c r="P1067" t="str">
        <f t="shared" ca="1" si="374"/>
        <v>T221EM.- Estancia media de turistas procedentes del extranjero con destino en la C.A. de Euskadi, por país de residencia según mes. 2017. (V. Absolutos)</v>
      </c>
    </row>
    <row r="1068" spans="2:16" ht="34.200000000000003" x14ac:dyDescent="0.25">
      <c r="B1068" s="51" t="str">
        <f t="shared" ca="1" si="371"/>
        <v>V221EM</v>
      </c>
      <c r="C1068" s="703" t="str">
        <f t="shared" ca="1" si="372"/>
        <v>Variación interanual de la estancia media de turistas procedentes del extranjero con destino en la C.A. de Euskadi, por país de residencia según mes. 2017. (% Variación)</v>
      </c>
      <c r="I1068" t="s">
        <v>176</v>
      </c>
      <c r="J1068" t="s">
        <v>38</v>
      </c>
      <c r="K1068" t="s">
        <v>36</v>
      </c>
      <c r="L1068" t="str">
        <f t="shared" ref="L1068:L1072" si="379">IF(LEN(K1068)=0,CONCATENATE(I1068,"-",J1068),CONCATENATE(I1068,"-",J1068,"-",K1068))</f>
        <v>EMTur-Resi-Mes</v>
      </c>
      <c r="N1068">
        <f>N1067</f>
        <v>15</v>
      </c>
      <c r="O1068">
        <f t="shared" si="377"/>
        <v>16</v>
      </c>
      <c r="P1068" t="str">
        <f t="shared" ref="P1068:P1072" ca="1" si="380">INDIRECT("'" &amp; L1068 &amp; "'!A" &amp;  O1068)</f>
        <v>V221EM.- Variación interanual de la estancia media de turistas procedentes del extranjero con destino en la C.A. de Euskadi, por país de residencia según mes. 2017. (% Variación)</v>
      </c>
    </row>
    <row r="1069" spans="2:16" ht="22.8" x14ac:dyDescent="0.25">
      <c r="B1069" s="51" t="str">
        <f t="shared" ca="1" si="371"/>
        <v>T222EM</v>
      </c>
      <c r="C1069" s="703" t="str">
        <f t="shared" ca="1" si="372"/>
        <v>Estancia media de turistas procedentes del extranjero con destino en la C.A. de Euskadi, por motivo de la visita según mes. 2017. (V. Absolutos)</v>
      </c>
      <c r="I1069" t="s">
        <v>176</v>
      </c>
      <c r="J1069" t="s">
        <v>23</v>
      </c>
      <c r="K1069" t="s">
        <v>36</v>
      </c>
      <c r="L1069" t="str">
        <f t="shared" si="379"/>
        <v>EMTur-Motivo-Mes</v>
      </c>
      <c r="M1069">
        <v>1</v>
      </c>
      <c r="N1069">
        <v>10</v>
      </c>
      <c r="O1069">
        <f t="shared" si="377"/>
        <v>1</v>
      </c>
      <c r="P1069" t="str">
        <f t="shared" ca="1" si="380"/>
        <v>T222EM.- Estancia media de turistas procedentes del extranjero con destino en la C.A. de Euskadi, por motivo de la visita según mes. 2017. (V. Absolutos)</v>
      </c>
    </row>
    <row r="1070" spans="2:16" x14ac:dyDescent="0.25">
      <c r="B1070" s="51" t="e">
        <f t="shared" ca="1" si="371"/>
        <v>#VALUE!</v>
      </c>
      <c r="C1070" s="703" t="e">
        <f t="shared" ca="1" si="372"/>
        <v>#VALUE!</v>
      </c>
      <c r="I1070" t="s">
        <v>176</v>
      </c>
      <c r="J1070" t="s">
        <v>23</v>
      </c>
      <c r="K1070" t="s">
        <v>36</v>
      </c>
      <c r="L1070" t="str">
        <f t="shared" si="379"/>
        <v>EMTur-Motivo-Mes</v>
      </c>
      <c r="N1070">
        <f t="shared" ref="N1070" si="381">N1069</f>
        <v>10</v>
      </c>
      <c r="O1070">
        <f t="shared" si="377"/>
        <v>11</v>
      </c>
      <c r="P1070">
        <f t="shared" ca="1" si="380"/>
        <v>0</v>
      </c>
    </row>
    <row r="1071" spans="2:16" ht="22.8" x14ac:dyDescent="0.25">
      <c r="B1071" s="51" t="str">
        <f t="shared" ca="1" si="371"/>
        <v>T223EM</v>
      </c>
      <c r="C1071" s="703" t="str">
        <f t="shared" ca="1" si="372"/>
        <v>Estancia media de turistas procedentes del extranjero con destino en la C.A. de Euskadi, por duración de la estancia según mes. 2017. (V. Absolutos)</v>
      </c>
      <c r="I1071" t="s">
        <v>176</v>
      </c>
      <c r="J1071" t="s">
        <v>33</v>
      </c>
      <c r="K1071" t="s">
        <v>36</v>
      </c>
      <c r="L1071" t="str">
        <f t="shared" si="379"/>
        <v>EMTur-Duración-Mes</v>
      </c>
      <c r="M1071">
        <v>1</v>
      </c>
      <c r="N1071">
        <v>11</v>
      </c>
      <c r="O1071">
        <f t="shared" si="377"/>
        <v>1</v>
      </c>
      <c r="P1071" t="str">
        <f t="shared" ca="1" si="380"/>
        <v>T223EM.- Estancia media de turistas procedentes del extranjero con destino en la C.A. de Euskadi, por duración de la estancia según mes. 2017. (V. Absolutos)</v>
      </c>
    </row>
    <row r="1072" spans="2:16" ht="34.200000000000003" x14ac:dyDescent="0.25">
      <c r="B1072" s="51" t="str">
        <f t="shared" ca="1" si="371"/>
        <v>V223EM</v>
      </c>
      <c r="C1072" s="703" t="str">
        <f t="shared" ca="1" si="372"/>
        <v>Variación interanual de la estancia media de turistas procedentes del extranjero con destino en la C.A. de Euskadi, por duración de la estancia según mes. 2017. (% Variación)</v>
      </c>
      <c r="I1072" t="s">
        <v>176</v>
      </c>
      <c r="J1072" t="s">
        <v>33</v>
      </c>
      <c r="K1072" t="s">
        <v>36</v>
      </c>
      <c r="L1072" t="str">
        <f t="shared" si="379"/>
        <v>EMTur-Duración-Mes</v>
      </c>
      <c r="N1072">
        <f t="shared" ref="N1072" si="382">N1071</f>
        <v>11</v>
      </c>
      <c r="O1072">
        <f t="shared" si="377"/>
        <v>12</v>
      </c>
      <c r="P1072" t="str">
        <f t="shared" ca="1" si="380"/>
        <v>V223EM.- Variación interanual de la estancia media de turistas procedentes del extranjero con destino en la C.A. de Euskadi, por duración de la estancia según mes. 2017. (% Variación)</v>
      </c>
    </row>
    <row r="1073" spans="2:16" ht="22.8" x14ac:dyDescent="0.25">
      <c r="B1073" s="51" t="str">
        <f t="shared" ca="1" si="371"/>
        <v>T224EM</v>
      </c>
      <c r="C1073" s="703" t="str">
        <f t="shared" ca="1" si="372"/>
        <v>Estancia media de turistas procedentes del extranjero con destino en la C.A. de Euskadi, por alojamiento utilizado según mes. 2017. (V. Absolutos)</v>
      </c>
      <c r="I1073" t="s">
        <v>176</v>
      </c>
      <c r="J1073" t="s">
        <v>39</v>
      </c>
      <c r="K1073" t="s">
        <v>36</v>
      </c>
      <c r="L1073" t="str">
        <f>IF(LEN(K1073)=0,CONCATENATE(I1073,"-",J1073),CONCATENATE(I1073,"-",J1073,"-",K1073))</f>
        <v>EMTur-Aloja-Mes</v>
      </c>
      <c r="M1073">
        <v>1</v>
      </c>
      <c r="N1073">
        <v>11</v>
      </c>
      <c r="O1073">
        <f t="shared" si="377"/>
        <v>1</v>
      </c>
      <c r="P1073" t="str">
        <f ca="1">INDIRECT("'" &amp; L1073 &amp; "'!A" &amp;  O1073)</f>
        <v>T224EM.- Estancia media de turistas procedentes del extranjero con destino en la C.A. de Euskadi, por alojamiento utilizado según mes. 2017. (V. Absolutos)</v>
      </c>
    </row>
    <row r="1074" spans="2:16" x14ac:dyDescent="0.25">
      <c r="B1074" s="51" t="e">
        <f t="shared" ca="1" si="371"/>
        <v>#VALUE!</v>
      </c>
      <c r="C1074" s="703" t="e">
        <f t="shared" ca="1" si="372"/>
        <v>#VALUE!</v>
      </c>
      <c r="I1074" t="s">
        <v>176</v>
      </c>
      <c r="J1074" t="s">
        <v>39</v>
      </c>
      <c r="K1074" t="s">
        <v>36</v>
      </c>
      <c r="L1074" t="str">
        <f t="shared" ref="L1074:L1080" si="383">IF(LEN(K1074)=0,CONCATENATE(I1074,"-",J1074),CONCATENATE(I1074,"-",J1074,"-",K1074))</f>
        <v>EMTur-Aloja-Mes</v>
      </c>
      <c r="N1074">
        <f>N1073</f>
        <v>11</v>
      </c>
      <c r="O1074">
        <f t="shared" si="377"/>
        <v>12</v>
      </c>
      <c r="P1074" t="str">
        <f t="shared" ref="P1074:P1080" ca="1" si="384">INDIRECT("'" &amp; L1074 &amp; "'!A" &amp;  O1074)</f>
        <v>TOTAL</v>
      </c>
    </row>
    <row r="1075" spans="2:16" ht="34.200000000000003" x14ac:dyDescent="0.25">
      <c r="B1075" s="51" t="str">
        <f t="shared" ca="1" si="371"/>
        <v>T225EM</v>
      </c>
      <c r="C1075" s="703" t="str">
        <f t="shared" ca="1" si="372"/>
        <v>Estancia media de turistas procedentes del extranjero con destino en la C.A. de Euskadi, por la forma de organización del viaje según mes. 2017. (V. Absolutos)</v>
      </c>
      <c r="I1075" t="s">
        <v>176</v>
      </c>
      <c r="J1075" t="s">
        <v>40</v>
      </c>
      <c r="K1075" t="s">
        <v>36</v>
      </c>
      <c r="L1075" t="str">
        <f t="shared" si="383"/>
        <v>EMTur-Paquete-Mes</v>
      </c>
      <c r="M1075">
        <v>1</v>
      </c>
      <c r="N1075">
        <v>7</v>
      </c>
      <c r="O1075">
        <f t="shared" si="377"/>
        <v>1</v>
      </c>
      <c r="P1075" t="str">
        <f t="shared" ca="1" si="384"/>
        <v>T225EM.- Estancia media de turistas procedentes del extranjero con destino en la C.A. de Euskadi, por la forma de organización del viaje según mes. 2017. (V. Absolutos)</v>
      </c>
    </row>
    <row r="1076" spans="2:16" ht="34.200000000000003" x14ac:dyDescent="0.25">
      <c r="B1076" s="51" t="str">
        <f t="shared" ca="1" si="371"/>
        <v>V225EM</v>
      </c>
      <c r="C1076" s="703" t="str">
        <f t="shared" ca="1" si="372"/>
        <v>Variación interanual de la estancia media de turistas procedentes del extranjero con destino en la C.A. de Euskadi, por la forma de organización del viaje según mes. 2017. (% Variación)</v>
      </c>
      <c r="I1076" t="s">
        <v>176</v>
      </c>
      <c r="J1076" t="s">
        <v>40</v>
      </c>
      <c r="K1076" t="s">
        <v>36</v>
      </c>
      <c r="L1076" t="str">
        <f t="shared" si="383"/>
        <v>EMTur-Paquete-Mes</v>
      </c>
      <c r="N1076">
        <f t="shared" ref="N1076" si="385">N1075</f>
        <v>7</v>
      </c>
      <c r="O1076">
        <f t="shared" si="377"/>
        <v>8</v>
      </c>
      <c r="P1076" t="str">
        <f t="shared" ca="1" si="384"/>
        <v>V225EM.- Variación interanual de la estancia media de turistas procedentes del extranjero con destino en la C.A. de Euskadi, por la forma de organización del viaje según mes. 2017. (% Variación)</v>
      </c>
    </row>
    <row r="1077" spans="2:16" x14ac:dyDescent="0.25">
      <c r="B1077" s="51" t="e">
        <f t="shared" ca="1" si="371"/>
        <v>#REF!</v>
      </c>
      <c r="C1077" s="703" t="e">
        <f t="shared" ca="1" si="372"/>
        <v>#REF!</v>
      </c>
      <c r="I1077" t="s">
        <v>176</v>
      </c>
      <c r="J1077" t="s">
        <v>162</v>
      </c>
      <c r="K1077" t="s">
        <v>36</v>
      </c>
      <c r="L1077" t="str">
        <f t="shared" si="383"/>
        <v>EMTur-Prov-Mes</v>
      </c>
      <c r="M1077">
        <v>1</v>
      </c>
      <c r="N1077">
        <v>9</v>
      </c>
      <c r="O1077">
        <f t="shared" si="377"/>
        <v>1</v>
      </c>
      <c r="P1077" t="e">
        <f t="shared" ca="1" si="384"/>
        <v>#REF!</v>
      </c>
    </row>
    <row r="1078" spans="2:16" x14ac:dyDescent="0.25">
      <c r="B1078" s="51" t="e">
        <f t="shared" ca="1" si="371"/>
        <v>#REF!</v>
      </c>
      <c r="C1078" s="703" t="e">
        <f t="shared" ca="1" si="372"/>
        <v>#REF!</v>
      </c>
      <c r="I1078" t="s">
        <v>176</v>
      </c>
      <c r="J1078" t="s">
        <v>162</v>
      </c>
      <c r="K1078" t="s">
        <v>36</v>
      </c>
      <c r="L1078" t="str">
        <f t="shared" si="383"/>
        <v>EMTur-Prov-Mes</v>
      </c>
      <c r="N1078">
        <f t="shared" ref="N1078" si="386">N1077</f>
        <v>9</v>
      </c>
      <c r="O1078">
        <f t="shared" si="377"/>
        <v>10</v>
      </c>
      <c r="P1078" t="e">
        <f t="shared" ca="1" si="384"/>
        <v>#REF!</v>
      </c>
    </row>
    <row r="1079" spans="2:16" x14ac:dyDescent="0.25">
      <c r="B1079" s="51" t="e">
        <f t="shared" ca="1" si="371"/>
        <v>#REF!</v>
      </c>
      <c r="C1079" s="703" t="e">
        <f t="shared" ca="1" si="372"/>
        <v>#REF!</v>
      </c>
      <c r="I1079" t="s">
        <v>176</v>
      </c>
      <c r="J1079" t="s">
        <v>163</v>
      </c>
      <c r="K1079" t="s">
        <v>36</v>
      </c>
      <c r="L1079" t="str">
        <f t="shared" si="383"/>
        <v>EMTur-Destino-Mes</v>
      </c>
      <c r="M1079">
        <v>1</v>
      </c>
      <c r="N1079">
        <v>14</v>
      </c>
      <c r="O1079">
        <f t="shared" si="377"/>
        <v>1</v>
      </c>
      <c r="P1079" t="e">
        <f t="shared" ca="1" si="384"/>
        <v>#REF!</v>
      </c>
    </row>
    <row r="1080" spans="2:16" x14ac:dyDescent="0.25">
      <c r="B1080" s="51" t="e">
        <f t="shared" ca="1" si="371"/>
        <v>#REF!</v>
      </c>
      <c r="C1080" s="703" t="e">
        <f t="shared" ca="1" si="372"/>
        <v>#REF!</v>
      </c>
      <c r="I1080" t="s">
        <v>176</v>
      </c>
      <c r="J1080" t="s">
        <v>163</v>
      </c>
      <c r="K1080" t="s">
        <v>36</v>
      </c>
      <c r="L1080" t="str">
        <f t="shared" si="383"/>
        <v>EMTur-Destino-Mes</v>
      </c>
      <c r="N1080">
        <f t="shared" ref="N1080" si="387">N1079</f>
        <v>14</v>
      </c>
      <c r="O1080">
        <f t="shared" si="377"/>
        <v>15</v>
      </c>
      <c r="P1080" t="e">
        <f t="shared" ca="1" si="384"/>
        <v>#REF!</v>
      </c>
    </row>
    <row r="1081" spans="2:16" ht="22.8" x14ac:dyDescent="0.25">
      <c r="B1081" s="51" t="str">
        <f t="shared" ca="1" si="371"/>
        <v>T228EM</v>
      </c>
      <c r="C1081" s="703" t="str">
        <f t="shared" ca="1" si="372"/>
        <v>Estancia media de turistas procedentes del extranjero con destino en la C.A. de Euskadi, por país de residencia según vía de acceso. 2017. (V. Absolutos)</v>
      </c>
      <c r="I1081" t="s">
        <v>176</v>
      </c>
      <c r="J1081" t="s">
        <v>38</v>
      </c>
      <c r="K1081" t="s">
        <v>164</v>
      </c>
      <c r="L1081" t="str">
        <f>IF(LEN(K1081)=0,CONCATENATE(I1081,"-",J1081),CONCATENATE(I1081,"-",J1081,"-",K1081))</f>
        <v>EMTur-Resi-Vía</v>
      </c>
      <c r="M1081">
        <v>1</v>
      </c>
      <c r="N1081">
        <v>19</v>
      </c>
      <c r="O1081">
        <f t="shared" ref="O1081:O1094" si="388">IF(M1081=1,1,O1080+N1081)</f>
        <v>1</v>
      </c>
      <c r="P1081" t="str">
        <f ca="1">INDIRECT("'" &amp; L1081 &amp; "'!A" &amp;  O1081)</f>
        <v>T228EM.- Estancia media de turistas procedentes del extranjero con destino en la C.A. de Euskadi, por país de residencia según vía de acceso. 2017. (V. Absolutos)</v>
      </c>
    </row>
    <row r="1082" spans="2:16" ht="34.200000000000003" x14ac:dyDescent="0.25">
      <c r="B1082" s="51" t="str">
        <f t="shared" ca="1" si="371"/>
        <v>V228EM</v>
      </c>
      <c r="C1082" s="703" t="str">
        <f t="shared" ca="1" si="372"/>
        <v>Variación interanual de la estancia media de turistas procedentes del extranjero con destino en la C.A. de Euskadi, por país de residencia según vía de acceso. 2017. (% Variación)</v>
      </c>
      <c r="I1082" t="s">
        <v>176</v>
      </c>
      <c r="J1082" t="s">
        <v>38</v>
      </c>
      <c r="K1082" t="s">
        <v>164</v>
      </c>
      <c r="L1082" t="str">
        <f t="shared" ref="L1082:L1086" si="389">IF(LEN(K1082)=0,CONCATENATE(I1082,"-",J1082),CONCATENATE(I1082,"-",J1082,"-",K1082))</f>
        <v>EMTur-Resi-Vía</v>
      </c>
      <c r="N1082">
        <f>N1081</f>
        <v>19</v>
      </c>
      <c r="O1082">
        <f t="shared" si="388"/>
        <v>20</v>
      </c>
      <c r="P1082" t="str">
        <f t="shared" ref="P1082:P1086" ca="1" si="390">INDIRECT("'" &amp; L1082 &amp; "'!A" &amp;  O1082)</f>
        <v>V228EM.- Variación interanual de la estancia media de turistas procedentes del extranjero con destino en la C.A. de Euskadi, por país de residencia según vía de acceso. 2017. (% Variación)</v>
      </c>
    </row>
    <row r="1083" spans="2:16" ht="22.8" x14ac:dyDescent="0.25">
      <c r="B1083" s="51" t="str">
        <f t="shared" ca="1" si="371"/>
        <v>T229EM</v>
      </c>
      <c r="C1083" s="703" t="str">
        <f t="shared" ca="1" si="372"/>
        <v>Estancia media de turistas procedentes del extranjero con destino en la C.A. de Euskadi, por motivo de la visita según vía de acceso. 2017. (V. Absolutos)</v>
      </c>
      <c r="I1083" t="s">
        <v>176</v>
      </c>
      <c r="J1083" t="s">
        <v>23</v>
      </c>
      <c r="K1083" t="s">
        <v>164</v>
      </c>
      <c r="L1083" t="str">
        <f t="shared" si="389"/>
        <v>EMTur-Motivo-Vía</v>
      </c>
      <c r="M1083">
        <v>1</v>
      </c>
      <c r="N1083">
        <v>11</v>
      </c>
      <c r="O1083">
        <f t="shared" si="388"/>
        <v>1</v>
      </c>
      <c r="P1083" t="str">
        <f t="shared" ca="1" si="390"/>
        <v>T229EM.- Estancia media de turistas procedentes del extranjero con destino en la C.A. de Euskadi, por motivo de la visita según vía de acceso. 2017. (V. Absolutos)</v>
      </c>
    </row>
    <row r="1084" spans="2:16" x14ac:dyDescent="0.25">
      <c r="B1084" s="51" t="e">
        <f t="shared" ca="1" si="371"/>
        <v>#VALUE!</v>
      </c>
      <c r="C1084" s="703" t="e">
        <f t="shared" ca="1" si="372"/>
        <v>#VALUE!</v>
      </c>
      <c r="I1084" t="s">
        <v>176</v>
      </c>
      <c r="J1084" t="s">
        <v>23</v>
      </c>
      <c r="K1084" t="s">
        <v>164</v>
      </c>
      <c r="L1084" t="str">
        <f t="shared" si="389"/>
        <v>EMTur-Motivo-Vía</v>
      </c>
      <c r="N1084">
        <f t="shared" ref="N1084" si="391">N1083</f>
        <v>11</v>
      </c>
      <c r="O1084">
        <f t="shared" si="388"/>
        <v>12</v>
      </c>
      <c r="P1084">
        <f t="shared" ca="1" si="390"/>
        <v>0</v>
      </c>
    </row>
    <row r="1085" spans="2:16" ht="34.200000000000003" x14ac:dyDescent="0.25">
      <c r="B1085" s="51" t="str">
        <f t="shared" ca="1" si="371"/>
        <v>T230EM</v>
      </c>
      <c r="C1085" s="703" t="str">
        <f t="shared" ca="1" si="372"/>
        <v>Estancia media de turistas procedentes del extranjero con destino en la C.A. de Euskadi, por duración de la estancia según vía de acceso. 2017. (V. Absolutos)</v>
      </c>
      <c r="I1085" t="s">
        <v>176</v>
      </c>
      <c r="J1085" t="s">
        <v>33</v>
      </c>
      <c r="K1085" t="s">
        <v>164</v>
      </c>
      <c r="L1085" t="str">
        <f t="shared" si="389"/>
        <v>EMTur-Duración-Vía</v>
      </c>
      <c r="M1085">
        <v>1</v>
      </c>
      <c r="N1085">
        <v>12</v>
      </c>
      <c r="O1085">
        <f t="shared" si="388"/>
        <v>1</v>
      </c>
      <c r="P1085" t="str">
        <f t="shared" ca="1" si="390"/>
        <v>T230EM.- Estancia media de turistas procedentes del extranjero con destino en la C.A. de Euskadi, por duración de la estancia según vía de acceso. 2017. (V. Absolutos)</v>
      </c>
    </row>
    <row r="1086" spans="2:16" ht="34.200000000000003" x14ac:dyDescent="0.25">
      <c r="B1086" s="51" t="str">
        <f t="shared" ca="1" si="371"/>
        <v>V230EM</v>
      </c>
      <c r="C1086" s="703" t="str">
        <f t="shared" ca="1" si="372"/>
        <v>Variación interanual de la estancia media de turistas procedentes del extranjero con destino en la C.A. de Euskadi, por duración de la estancia según vía de acceso. 2017. (% Variación)</v>
      </c>
      <c r="I1086" t="s">
        <v>176</v>
      </c>
      <c r="J1086" t="s">
        <v>33</v>
      </c>
      <c r="K1086" t="s">
        <v>164</v>
      </c>
      <c r="L1086" t="str">
        <f t="shared" si="389"/>
        <v>EMTur-Duración-Vía</v>
      </c>
      <c r="N1086">
        <f t="shared" ref="N1086" si="392">N1085</f>
        <v>12</v>
      </c>
      <c r="O1086">
        <f t="shared" si="388"/>
        <v>13</v>
      </c>
      <c r="P1086" t="str">
        <f t="shared" ca="1" si="390"/>
        <v>V230EM.- Variación interanual de la estancia media de turistas procedentes del extranjero con destino en la C.A. de Euskadi, por duración de la estancia según vía de acceso. 2017. (% Variación)</v>
      </c>
    </row>
    <row r="1087" spans="2:16" ht="34.200000000000003" x14ac:dyDescent="0.25">
      <c r="B1087" s="51" t="str">
        <f t="shared" ca="1" si="371"/>
        <v>T231EM</v>
      </c>
      <c r="C1087" s="703" t="str">
        <f t="shared" ca="1" si="372"/>
        <v>Estancia media de turistas procedentes del extranjero con destino en la C.A. de Euskadi, por alojamiento utilizado según vía de acceso. 2017. (V. Absolutos)</v>
      </c>
      <c r="I1087" t="s">
        <v>176</v>
      </c>
      <c r="J1087" t="s">
        <v>39</v>
      </c>
      <c r="K1087" t="s">
        <v>164</v>
      </c>
      <c r="L1087" t="str">
        <f>IF(LEN(K1087)=0,CONCATENATE(I1087,"-",J1087),CONCATENATE(I1087,"-",J1087,"-",K1087))</f>
        <v>EMTur-Aloja-Vía</v>
      </c>
      <c r="M1087">
        <v>1</v>
      </c>
      <c r="N1087">
        <v>11</v>
      </c>
      <c r="O1087">
        <f t="shared" si="388"/>
        <v>1</v>
      </c>
      <c r="P1087" t="str">
        <f ca="1">INDIRECT("'" &amp; L1087 &amp; "'!A" &amp;  O1087)</f>
        <v>T231EM.- Estancia media de turistas procedentes del extranjero con destino en la C.A. de Euskadi, por alojamiento utilizado según vía de acceso. 2017. (V. Absolutos)</v>
      </c>
    </row>
    <row r="1088" spans="2:16" x14ac:dyDescent="0.25">
      <c r="B1088" s="51" t="e">
        <f t="shared" ca="1" si="371"/>
        <v>#VALUE!</v>
      </c>
      <c r="C1088" s="703" t="e">
        <f t="shared" ca="1" si="372"/>
        <v>#VALUE!</v>
      </c>
      <c r="I1088" t="s">
        <v>176</v>
      </c>
      <c r="J1088" t="s">
        <v>39</v>
      </c>
      <c r="K1088" t="s">
        <v>164</v>
      </c>
      <c r="L1088" t="str">
        <f t="shared" ref="L1088:L1098" si="393">IF(LEN(K1088)=0,CONCATENATE(I1088,"-",J1088),CONCATENATE(I1088,"-",J1088,"-",K1088))</f>
        <v>EMTur-Aloja-Vía</v>
      </c>
      <c r="N1088">
        <f>N1087</f>
        <v>11</v>
      </c>
      <c r="O1088">
        <f t="shared" si="388"/>
        <v>12</v>
      </c>
      <c r="P1088" t="str">
        <f t="shared" ref="P1088:P1098" ca="1" si="394">INDIRECT("'" &amp; L1088 &amp; "'!A" &amp;  O1088)</f>
        <v>TOTAL</v>
      </c>
    </row>
    <row r="1089" spans="2:16" ht="34.200000000000003" x14ac:dyDescent="0.25">
      <c r="B1089" s="51" t="str">
        <f t="shared" ca="1" si="371"/>
        <v>T232EM</v>
      </c>
      <c r="C1089" s="703" t="str">
        <f t="shared" ca="1" si="372"/>
        <v>Estancia media de turistas procedentes del extranjero con destino en la C.A. de Euskadi, por la forma de organización del viaje según vía de acceso. 2017. (V. Absolutos)</v>
      </c>
      <c r="I1089" t="s">
        <v>176</v>
      </c>
      <c r="J1089" t="s">
        <v>40</v>
      </c>
      <c r="K1089" t="s">
        <v>164</v>
      </c>
      <c r="L1089" t="str">
        <f t="shared" si="393"/>
        <v>EMTur-Paquete-Vía</v>
      </c>
      <c r="M1089">
        <v>1</v>
      </c>
      <c r="N1089">
        <v>8</v>
      </c>
      <c r="O1089">
        <f t="shared" si="388"/>
        <v>1</v>
      </c>
      <c r="P1089" t="str">
        <f t="shared" ca="1" si="394"/>
        <v>T232EM.- Estancia media de turistas procedentes del extranjero con destino en la C.A. de Euskadi, por la forma de organización del viaje según vía de acceso. 2017. (V. Absolutos)</v>
      </c>
    </row>
    <row r="1090" spans="2:16" ht="34.200000000000003" x14ac:dyDescent="0.25">
      <c r="B1090" s="51" t="str">
        <f t="shared" ca="1" si="371"/>
        <v>V232EM</v>
      </c>
      <c r="C1090" s="703" t="str">
        <f t="shared" ca="1" si="372"/>
        <v>Variación interanual de la estancia media de turistas procedentes del extranjero con destino en la C.A. de Euskadi, por la forma de organización del viaje según vía de acceso. 2017. (% Variación)</v>
      </c>
      <c r="I1090" t="s">
        <v>176</v>
      </c>
      <c r="J1090" t="s">
        <v>40</v>
      </c>
      <c r="K1090" t="s">
        <v>164</v>
      </c>
      <c r="L1090" t="str">
        <f t="shared" si="393"/>
        <v>EMTur-Paquete-Vía</v>
      </c>
      <c r="N1090">
        <f t="shared" ref="N1090" si="395">N1089</f>
        <v>8</v>
      </c>
      <c r="O1090">
        <f t="shared" si="388"/>
        <v>9</v>
      </c>
      <c r="P1090" t="str">
        <f t="shared" ca="1" si="394"/>
        <v>V232EM.- Variación interanual de la estancia media de turistas procedentes del extranjero con destino en la C.A. de Euskadi, por la forma de organización del viaje según vía de acceso. 2017. (% Variación)</v>
      </c>
    </row>
    <row r="1091" spans="2:16" x14ac:dyDescent="0.25">
      <c r="B1091" s="51" t="e">
        <f t="shared" ca="1" si="371"/>
        <v>#REF!</v>
      </c>
      <c r="C1091" s="703" t="e">
        <f t="shared" ca="1" si="372"/>
        <v>#REF!</v>
      </c>
      <c r="I1091" t="s">
        <v>176</v>
      </c>
      <c r="J1091" t="s">
        <v>162</v>
      </c>
      <c r="K1091" t="s">
        <v>164</v>
      </c>
      <c r="L1091" t="str">
        <f t="shared" si="393"/>
        <v>EMTur-Prov-Vía</v>
      </c>
      <c r="M1091">
        <v>1</v>
      </c>
      <c r="N1091">
        <v>10</v>
      </c>
      <c r="O1091">
        <f t="shared" si="388"/>
        <v>1</v>
      </c>
      <c r="P1091" t="e">
        <f t="shared" ca="1" si="394"/>
        <v>#REF!</v>
      </c>
    </row>
    <row r="1092" spans="2:16" x14ac:dyDescent="0.25">
      <c r="B1092" s="51" t="e">
        <f t="shared" ca="1" si="371"/>
        <v>#REF!</v>
      </c>
      <c r="C1092" s="703" t="e">
        <f t="shared" ca="1" si="372"/>
        <v>#REF!</v>
      </c>
      <c r="I1092" t="s">
        <v>176</v>
      </c>
      <c r="J1092" t="s">
        <v>162</v>
      </c>
      <c r="K1092" t="s">
        <v>164</v>
      </c>
      <c r="L1092" t="str">
        <f t="shared" si="393"/>
        <v>EMTur-Prov-Vía</v>
      </c>
      <c r="N1092">
        <f t="shared" ref="N1092" si="396">N1091</f>
        <v>10</v>
      </c>
      <c r="O1092">
        <f t="shared" si="388"/>
        <v>11</v>
      </c>
      <c r="P1092" t="e">
        <f t="shared" ca="1" si="394"/>
        <v>#REF!</v>
      </c>
    </row>
    <row r="1093" spans="2:16" x14ac:dyDescent="0.25">
      <c r="B1093" s="51" t="e">
        <f t="shared" ca="1" si="371"/>
        <v>#REF!</v>
      </c>
      <c r="C1093" s="703" t="e">
        <f t="shared" ca="1" si="372"/>
        <v>#REF!</v>
      </c>
      <c r="I1093" t="s">
        <v>176</v>
      </c>
      <c r="J1093" t="s">
        <v>163</v>
      </c>
      <c r="K1093" t="s">
        <v>164</v>
      </c>
      <c r="L1093" t="str">
        <f t="shared" si="393"/>
        <v>EMTur-Destino-Vía</v>
      </c>
      <c r="M1093">
        <v>1</v>
      </c>
      <c r="N1093">
        <v>12</v>
      </c>
      <c r="O1093">
        <f t="shared" si="388"/>
        <v>1</v>
      </c>
      <c r="P1093" t="e">
        <f t="shared" ca="1" si="394"/>
        <v>#REF!</v>
      </c>
    </row>
    <row r="1094" spans="2:16" x14ac:dyDescent="0.25">
      <c r="B1094" s="51" t="e">
        <f t="shared" ca="1" si="371"/>
        <v>#REF!</v>
      </c>
      <c r="C1094" s="703" t="e">
        <f t="shared" ca="1" si="372"/>
        <v>#REF!</v>
      </c>
      <c r="I1094" t="s">
        <v>176</v>
      </c>
      <c r="J1094" t="s">
        <v>163</v>
      </c>
      <c r="K1094" t="s">
        <v>164</v>
      </c>
      <c r="L1094" t="str">
        <f t="shared" si="393"/>
        <v>EMTur-Destino-Vía</v>
      </c>
      <c r="N1094">
        <f t="shared" ref="N1094" si="397">N1093</f>
        <v>12</v>
      </c>
      <c r="O1094">
        <f t="shared" si="388"/>
        <v>13</v>
      </c>
      <c r="P1094" t="e">
        <f t="shared" ca="1" si="394"/>
        <v>#REF!</v>
      </c>
    </row>
    <row r="1095" spans="2:16" ht="34.200000000000003" x14ac:dyDescent="0.25">
      <c r="B1095" s="51" t="str">
        <f t="shared" ca="1" si="371"/>
        <v>T235EM</v>
      </c>
      <c r="C1095" s="703" t="str">
        <f t="shared" ca="1" si="372"/>
        <v>Estancia media de turistas procedentes del extranjero con destino en la C.A. de Euskadi, por motivo de la visita según país de residencia. 2017. (V. Absolutos)</v>
      </c>
      <c r="I1095" t="s">
        <v>176</v>
      </c>
      <c r="J1095" t="s">
        <v>23</v>
      </c>
      <c r="K1095" t="s">
        <v>38</v>
      </c>
      <c r="L1095" t="str">
        <f t="shared" si="393"/>
        <v>EMTur-Motivo-Resi</v>
      </c>
      <c r="M1095">
        <v>1</v>
      </c>
      <c r="N1095">
        <v>12</v>
      </c>
      <c r="O1095">
        <f t="shared" ref="O1095:O1106" si="398">IF(M1095=1,1,O1094+N1095)</f>
        <v>1</v>
      </c>
      <c r="P1095" t="str">
        <f t="shared" ca="1" si="394"/>
        <v>T235EM.- Estancia media de turistas procedentes del extranjero con destino en la C.A. de Euskadi, por motivo de la visita según país de residencia. 2017. (V. Absolutos)</v>
      </c>
    </row>
    <row r="1096" spans="2:16" x14ac:dyDescent="0.25">
      <c r="B1096" s="51" t="e">
        <f t="shared" ca="1" si="371"/>
        <v>#VALUE!</v>
      </c>
      <c r="C1096" s="703" t="e">
        <f t="shared" ca="1" si="372"/>
        <v>#VALUE!</v>
      </c>
      <c r="I1096" t="s">
        <v>176</v>
      </c>
      <c r="J1096" t="s">
        <v>23</v>
      </c>
      <c r="K1096" t="s">
        <v>38</v>
      </c>
      <c r="L1096" t="str">
        <f t="shared" si="393"/>
        <v>EMTur-Motivo-Resi</v>
      </c>
      <c r="N1096">
        <f t="shared" ref="N1096" si="399">N1095</f>
        <v>12</v>
      </c>
      <c r="O1096">
        <f t="shared" si="398"/>
        <v>13</v>
      </c>
      <c r="P1096">
        <f t="shared" ca="1" si="394"/>
        <v>0</v>
      </c>
    </row>
    <row r="1097" spans="2:16" ht="34.200000000000003" x14ac:dyDescent="0.25">
      <c r="B1097" s="51" t="str">
        <f t="shared" ca="1" si="371"/>
        <v>T236EM</v>
      </c>
      <c r="C1097" s="703" t="str">
        <f t="shared" ca="1" si="372"/>
        <v>Estancia media de turistas procedentes del extranjero con destino en la C.A. de Euskadi, por duración de la estancia según país de residencia. 2017. (V. Absolutos)</v>
      </c>
      <c r="I1097" t="s">
        <v>176</v>
      </c>
      <c r="J1097" t="s">
        <v>33</v>
      </c>
      <c r="K1097" t="s">
        <v>38</v>
      </c>
      <c r="L1097" t="str">
        <f t="shared" si="393"/>
        <v>EMTur-Duración-Resi</v>
      </c>
      <c r="M1097">
        <v>1</v>
      </c>
      <c r="N1097">
        <v>12</v>
      </c>
      <c r="O1097">
        <f t="shared" si="398"/>
        <v>1</v>
      </c>
      <c r="P1097" t="str">
        <f t="shared" ca="1" si="394"/>
        <v>T236EM.- Estancia media de turistas procedentes del extranjero con destino en la C.A. de Euskadi, por duración de la estancia según país de residencia. 2017. (V. Absolutos)</v>
      </c>
    </row>
    <row r="1098" spans="2:16" x14ac:dyDescent="0.25">
      <c r="B1098" s="51" t="e">
        <f t="shared" ca="1" si="371"/>
        <v>#VALUE!</v>
      </c>
      <c r="C1098" s="703" t="e">
        <f t="shared" ca="1" si="372"/>
        <v>#VALUE!</v>
      </c>
      <c r="I1098" t="s">
        <v>176</v>
      </c>
      <c r="J1098" t="s">
        <v>33</v>
      </c>
      <c r="K1098" t="s">
        <v>38</v>
      </c>
      <c r="L1098" t="str">
        <f t="shared" si="393"/>
        <v>EMTur-Duración-Resi</v>
      </c>
      <c r="N1098">
        <f t="shared" ref="N1098" si="400">N1097</f>
        <v>12</v>
      </c>
      <c r="O1098">
        <f t="shared" si="398"/>
        <v>13</v>
      </c>
      <c r="P1098">
        <f t="shared" ca="1" si="394"/>
        <v>0</v>
      </c>
    </row>
    <row r="1099" spans="2:16" ht="34.200000000000003" x14ac:dyDescent="0.25">
      <c r="B1099" s="51" t="str">
        <f t="shared" ca="1" si="371"/>
        <v>T237EM</v>
      </c>
      <c r="C1099" s="703" t="str">
        <f t="shared" ca="1" si="372"/>
        <v>Estancia media de turistas procedentes del extranjero con destino en la C.A. de Euskadi, por alojamiento utilizado según país de residencia. 2017. (V. Absolutos)</v>
      </c>
      <c r="I1099" t="s">
        <v>176</v>
      </c>
      <c r="J1099" t="s">
        <v>39</v>
      </c>
      <c r="K1099" t="s">
        <v>38</v>
      </c>
      <c r="L1099" t="str">
        <f>IF(LEN(K1099)=0,CONCATENATE(I1099,"-",J1099),CONCATENATE(I1099,"-",J1099,"-",K1099))</f>
        <v>EMTur-Aloja-Resi</v>
      </c>
      <c r="M1099">
        <v>1</v>
      </c>
      <c r="N1099">
        <v>12</v>
      </c>
      <c r="O1099">
        <f t="shared" si="398"/>
        <v>1</v>
      </c>
      <c r="P1099" t="str">
        <f ca="1">INDIRECT("'" &amp; L1099 &amp; "'!A" &amp;  O1099)</f>
        <v>T237EM.- Estancia media de turistas procedentes del extranjero con destino en la C.A. de Euskadi, por alojamiento utilizado según país de residencia. 2017. (V. Absolutos)</v>
      </c>
    </row>
    <row r="1100" spans="2:16" x14ac:dyDescent="0.25">
      <c r="B1100" s="51" t="e">
        <f t="shared" ca="1" si="371"/>
        <v>#VALUE!</v>
      </c>
      <c r="C1100" s="703" t="e">
        <f t="shared" ca="1" si="372"/>
        <v>#VALUE!</v>
      </c>
      <c r="I1100" t="s">
        <v>176</v>
      </c>
      <c r="J1100" t="s">
        <v>39</v>
      </c>
      <c r="K1100" t="s">
        <v>38</v>
      </c>
      <c r="L1100" t="str">
        <f t="shared" ref="L1100:L1108" si="401">IF(LEN(K1100)=0,CONCATENATE(I1100,"-",J1100),CONCATENATE(I1100,"-",J1100,"-",K1100))</f>
        <v>EMTur-Aloja-Resi</v>
      </c>
      <c r="N1100">
        <f>N1099</f>
        <v>12</v>
      </c>
      <c r="O1100">
        <f t="shared" si="398"/>
        <v>13</v>
      </c>
      <c r="P1100" t="str">
        <f t="shared" ref="P1100:P1108" ca="1" si="402">INDIRECT("'" &amp; L1100 &amp; "'!A" &amp;  O1100)</f>
        <v>Hoteles o similares</v>
      </c>
    </row>
    <row r="1101" spans="2:16" ht="34.200000000000003" x14ac:dyDescent="0.25">
      <c r="B1101" s="51" t="str">
        <f t="shared" ca="1" si="371"/>
        <v>T238EM</v>
      </c>
      <c r="C1101" s="703" t="str">
        <f t="shared" ca="1" si="372"/>
        <v>Estancia media de turistas procedentes del extranjero con destino en la C.A. de Euskadi, por la forma de organización del viaje según país de residencia. 2017. (V. Absolutos)</v>
      </c>
      <c r="I1101" t="s">
        <v>176</v>
      </c>
      <c r="J1101" t="s">
        <v>40</v>
      </c>
      <c r="K1101" t="s">
        <v>38</v>
      </c>
      <c r="L1101" t="str">
        <f t="shared" si="401"/>
        <v>EMTur-Paquete-Resi</v>
      </c>
      <c r="M1101">
        <v>1</v>
      </c>
      <c r="N1101">
        <v>8</v>
      </c>
      <c r="O1101">
        <f t="shared" si="398"/>
        <v>1</v>
      </c>
      <c r="P1101" t="str">
        <f t="shared" ca="1" si="402"/>
        <v>T238EM.- Estancia media de turistas procedentes del extranjero con destino en la C.A. de Euskadi, por la forma de organización del viaje según país de residencia. 2017. (V. Absolutos)</v>
      </c>
    </row>
    <row r="1102" spans="2:16" ht="34.200000000000003" x14ac:dyDescent="0.25">
      <c r="B1102" s="51" t="str">
        <f t="shared" ca="1" si="371"/>
        <v>V238EM</v>
      </c>
      <c r="C1102" s="703" t="str">
        <f t="shared" ca="1" si="372"/>
        <v>Variación interanual de la estancia media de turistas procedentes del extranjero con destino en la C.A. de Euskadi, por la forma de organización del viaje según país de residencia. 2017. (% Variación)</v>
      </c>
      <c r="I1102" t="s">
        <v>176</v>
      </c>
      <c r="J1102" t="s">
        <v>40</v>
      </c>
      <c r="K1102" t="s">
        <v>38</v>
      </c>
      <c r="L1102" t="str">
        <f t="shared" si="401"/>
        <v>EMTur-Paquete-Resi</v>
      </c>
      <c r="N1102">
        <f t="shared" ref="N1102" si="403">N1101</f>
        <v>8</v>
      </c>
      <c r="O1102">
        <f t="shared" si="398"/>
        <v>9</v>
      </c>
      <c r="P1102" t="str">
        <f t="shared" ca="1" si="402"/>
        <v>V238EM.- Variación interanual de la estancia media de turistas procedentes del extranjero con destino en la C.A. de Euskadi, por la forma de organización del viaje según país de residencia. 2017. (% Variación)</v>
      </c>
    </row>
    <row r="1103" spans="2:16" x14ac:dyDescent="0.25">
      <c r="B1103" s="51" t="e">
        <f t="shared" ca="1" si="371"/>
        <v>#REF!</v>
      </c>
      <c r="C1103" s="703" t="e">
        <f t="shared" ca="1" si="372"/>
        <v>#REF!</v>
      </c>
      <c r="I1103" t="s">
        <v>176</v>
      </c>
      <c r="J1103" t="s">
        <v>162</v>
      </c>
      <c r="K1103" t="s">
        <v>38</v>
      </c>
      <c r="L1103" t="str">
        <f t="shared" si="401"/>
        <v>EMTur-Prov-Resi</v>
      </c>
      <c r="M1103">
        <v>1</v>
      </c>
      <c r="N1103">
        <v>11</v>
      </c>
      <c r="O1103">
        <f t="shared" si="398"/>
        <v>1</v>
      </c>
      <c r="P1103" t="e">
        <f t="shared" ca="1" si="402"/>
        <v>#REF!</v>
      </c>
    </row>
    <row r="1104" spans="2:16" x14ac:dyDescent="0.25">
      <c r="B1104" s="51" t="e">
        <f t="shared" ca="1" si="371"/>
        <v>#REF!</v>
      </c>
      <c r="C1104" s="703" t="e">
        <f t="shared" ca="1" si="372"/>
        <v>#REF!</v>
      </c>
      <c r="I1104" t="s">
        <v>176</v>
      </c>
      <c r="J1104" t="s">
        <v>162</v>
      </c>
      <c r="K1104" t="s">
        <v>38</v>
      </c>
      <c r="L1104" t="str">
        <f t="shared" si="401"/>
        <v>EMTur-Prov-Resi</v>
      </c>
      <c r="N1104">
        <f t="shared" ref="N1104" si="404">N1103</f>
        <v>11</v>
      </c>
      <c r="O1104">
        <f t="shared" si="398"/>
        <v>12</v>
      </c>
      <c r="P1104" t="e">
        <f t="shared" ca="1" si="402"/>
        <v>#REF!</v>
      </c>
    </row>
    <row r="1105" spans="2:16" x14ac:dyDescent="0.25">
      <c r="B1105" s="51" t="e">
        <f t="shared" ca="1" si="371"/>
        <v>#REF!</v>
      </c>
      <c r="C1105" s="703" t="e">
        <f t="shared" ca="1" si="372"/>
        <v>#REF!</v>
      </c>
      <c r="I1105" t="s">
        <v>176</v>
      </c>
      <c r="J1105" t="s">
        <v>163</v>
      </c>
      <c r="K1105" t="s">
        <v>38</v>
      </c>
      <c r="L1105" t="str">
        <f t="shared" si="401"/>
        <v>EMTur-Destino-Resi</v>
      </c>
      <c r="M1105">
        <v>1</v>
      </c>
      <c r="N1105">
        <v>13</v>
      </c>
      <c r="O1105">
        <f t="shared" si="398"/>
        <v>1</v>
      </c>
      <c r="P1105" t="e">
        <f t="shared" ca="1" si="402"/>
        <v>#REF!</v>
      </c>
    </row>
    <row r="1106" spans="2:16" x14ac:dyDescent="0.25">
      <c r="B1106" s="51" t="e">
        <f t="shared" ca="1" si="371"/>
        <v>#REF!</v>
      </c>
      <c r="C1106" s="703" t="e">
        <f t="shared" ca="1" si="372"/>
        <v>#REF!</v>
      </c>
      <c r="I1106" t="s">
        <v>176</v>
      </c>
      <c r="J1106" t="s">
        <v>163</v>
      </c>
      <c r="K1106" t="s">
        <v>38</v>
      </c>
      <c r="L1106" t="str">
        <f t="shared" si="401"/>
        <v>EMTur-Destino-Resi</v>
      </c>
      <c r="N1106">
        <f t="shared" ref="N1106" si="405">N1105</f>
        <v>13</v>
      </c>
      <c r="O1106">
        <f t="shared" si="398"/>
        <v>14</v>
      </c>
      <c r="P1106" t="e">
        <f t="shared" ca="1" si="402"/>
        <v>#REF!</v>
      </c>
    </row>
    <row r="1107" spans="2:16" ht="34.200000000000003" x14ac:dyDescent="0.25">
      <c r="B1107" s="51" t="str">
        <f t="shared" ca="1" si="371"/>
        <v>T241EM</v>
      </c>
      <c r="C1107" s="703" t="str">
        <f t="shared" ca="1" si="372"/>
        <v>Estancia media de turistas procedentes del extranjero con destino en la C.A. de Euskadi, por duración de la estancia según motivo de la visita. 2017. (V. Absolutos)</v>
      </c>
      <c r="I1107" t="s">
        <v>176</v>
      </c>
      <c r="J1107" t="s">
        <v>33</v>
      </c>
      <c r="K1107" t="s">
        <v>23</v>
      </c>
      <c r="L1107" t="str">
        <f t="shared" si="401"/>
        <v>EMTur-Duración-Motivo</v>
      </c>
      <c r="M1107">
        <v>1</v>
      </c>
      <c r="N1107">
        <v>11</v>
      </c>
      <c r="O1107">
        <f t="shared" ref="O1107:O1116" si="406">IF(M1107=1,1,O1106+N1107)</f>
        <v>1</v>
      </c>
      <c r="P1107" t="str">
        <f t="shared" ca="1" si="402"/>
        <v>T241EM.- Estancia media de turistas procedentes del extranjero con destino en la C.A. de Euskadi, por duración de la estancia según motivo de la visita. 2017. (V. Absolutos)</v>
      </c>
    </row>
    <row r="1108" spans="2:16" ht="34.200000000000003" x14ac:dyDescent="0.25">
      <c r="B1108" s="51" t="str">
        <f t="shared" ca="1" si="371"/>
        <v>V241EM</v>
      </c>
      <c r="C1108" s="703" t="str">
        <f t="shared" ca="1" si="372"/>
        <v>Variación interanual de la estancia media de turistas procedentes del extranjero con destino en la C.A. de Euskadi, por duración de la estancia según motivo de la visita. 2017. (% Variación)</v>
      </c>
      <c r="I1108" t="s">
        <v>176</v>
      </c>
      <c r="J1108" t="s">
        <v>33</v>
      </c>
      <c r="K1108" t="s">
        <v>23</v>
      </c>
      <c r="L1108" t="str">
        <f t="shared" si="401"/>
        <v>EMTur-Duración-Motivo</v>
      </c>
      <c r="N1108">
        <f t="shared" ref="N1108" si="407">N1107</f>
        <v>11</v>
      </c>
      <c r="O1108">
        <f t="shared" si="406"/>
        <v>12</v>
      </c>
      <c r="P1108" t="str">
        <f t="shared" ca="1" si="402"/>
        <v>V241EM.- Variación interanual de la estancia media de turistas procedentes del extranjero con destino en la C.A. de Euskadi, por duración de la estancia según motivo de la visita. 2017. (% Variación)</v>
      </c>
    </row>
    <row r="1109" spans="2:16" ht="34.200000000000003" x14ac:dyDescent="0.25">
      <c r="B1109" s="51" t="str">
        <f t="shared" ca="1" si="371"/>
        <v>T242EM</v>
      </c>
      <c r="C1109" s="703" t="str">
        <f t="shared" ca="1" si="372"/>
        <v>Estancia media de turistas procedentes del extranjero con destino en la C.A. de Euskadi, por alojamiento utilizado según motivo de la visita. 2017. (V. Absolutos)</v>
      </c>
      <c r="I1109" t="s">
        <v>176</v>
      </c>
      <c r="J1109" t="s">
        <v>39</v>
      </c>
      <c r="K1109" t="s">
        <v>23</v>
      </c>
      <c r="L1109" t="str">
        <f>IF(LEN(K1109)=0,CONCATENATE(I1109,"-",J1109),CONCATENATE(I1109,"-",J1109,"-",K1109))</f>
        <v>EMTur-Aloja-Motivo</v>
      </c>
      <c r="M1109">
        <v>1</v>
      </c>
      <c r="N1109">
        <v>13</v>
      </c>
      <c r="O1109">
        <f t="shared" si="406"/>
        <v>1</v>
      </c>
      <c r="P1109" t="str">
        <f ca="1">INDIRECT("'" &amp; L1109 &amp; "'!A" &amp;  O1109)</f>
        <v>T242EM.- Estancia media de turistas procedentes del extranjero con destino en la C.A. de Euskadi, por alojamiento utilizado según motivo de la visita. 2017. (V. Absolutos)</v>
      </c>
    </row>
    <row r="1110" spans="2:16" x14ac:dyDescent="0.25">
      <c r="B1110" s="51" t="e">
        <f t="shared" ca="1" si="371"/>
        <v>#VALUE!</v>
      </c>
      <c r="C1110" s="703" t="e">
        <f t="shared" ca="1" si="372"/>
        <v>#VALUE!</v>
      </c>
      <c r="I1110" t="s">
        <v>176</v>
      </c>
      <c r="J1110" t="s">
        <v>39</v>
      </c>
      <c r="K1110" t="s">
        <v>23</v>
      </c>
      <c r="L1110" t="str">
        <f t="shared" ref="L1110:L1116" si="408">IF(LEN(K1110)=0,CONCATENATE(I1110,"-",J1110),CONCATENATE(I1110,"-",J1110,"-",K1110))</f>
        <v>EMTur-Aloja-Motivo</v>
      </c>
      <c r="N1110">
        <f>N1109</f>
        <v>13</v>
      </c>
      <c r="O1110">
        <f t="shared" si="406"/>
        <v>14</v>
      </c>
      <c r="P1110" t="str">
        <f t="shared" ref="P1110:P1116" ca="1" si="409">INDIRECT("'" &amp; L1110 &amp; "'!A" &amp;  O1110)</f>
        <v>TOTAL</v>
      </c>
    </row>
    <row r="1111" spans="2:16" ht="34.200000000000003" x14ac:dyDescent="0.25">
      <c r="B1111" s="51" t="str">
        <f t="shared" ca="1" si="371"/>
        <v>T243EM</v>
      </c>
      <c r="C1111" s="703" t="str">
        <f t="shared" ca="1" si="372"/>
        <v>Estancia media de turistas procedentes del extranjero con destino en la C.A. de Euskadi, por la forma de organización del viaje según motivo de la visita. 2017. (V. Absolutos)</v>
      </c>
      <c r="I1111" t="s">
        <v>176</v>
      </c>
      <c r="J1111" t="s">
        <v>40</v>
      </c>
      <c r="K1111" t="s">
        <v>23</v>
      </c>
      <c r="L1111" t="str">
        <f t="shared" si="408"/>
        <v>EMTur-Paquete-Motivo</v>
      </c>
      <c r="M1111">
        <v>1</v>
      </c>
      <c r="N1111">
        <v>9</v>
      </c>
      <c r="O1111">
        <f t="shared" si="406"/>
        <v>1</v>
      </c>
      <c r="P1111" t="str">
        <f t="shared" ca="1" si="409"/>
        <v>T243EM.- Estancia media de turistas procedentes del extranjero con destino en la C.A. de Euskadi, por la forma de organización del viaje según motivo de la visita. 2017. (V. Absolutos)</v>
      </c>
    </row>
    <row r="1112" spans="2:16" ht="34.200000000000003" x14ac:dyDescent="0.25">
      <c r="B1112" s="51" t="str">
        <f t="shared" ca="1" si="371"/>
        <v>V243EM</v>
      </c>
      <c r="C1112" s="703" t="str">
        <f t="shared" ca="1" si="372"/>
        <v>Variación interanual de la estancia media de turistas procedentes del extranjero con destino en la C.A. de Euskadi, por la forma de organización del viaje según motivo de la visita. 2017. (% Variación)</v>
      </c>
      <c r="I1112" t="s">
        <v>176</v>
      </c>
      <c r="J1112" t="s">
        <v>40</v>
      </c>
      <c r="K1112" t="s">
        <v>23</v>
      </c>
      <c r="L1112" t="str">
        <f t="shared" si="408"/>
        <v>EMTur-Paquete-Motivo</v>
      </c>
      <c r="N1112">
        <f t="shared" ref="N1112" si="410">N1111</f>
        <v>9</v>
      </c>
      <c r="O1112">
        <f t="shared" si="406"/>
        <v>10</v>
      </c>
      <c r="P1112" t="str">
        <f t="shared" ca="1" si="409"/>
        <v>V243EM.- Variación interanual de la estancia media de turistas procedentes del extranjero con destino en la C.A. de Euskadi, por la forma de organización del viaje según motivo de la visita. 2017. (% Variación)</v>
      </c>
    </row>
    <row r="1113" spans="2:16" x14ac:dyDescent="0.25">
      <c r="B1113" s="51" t="e">
        <f t="shared" ca="1" si="371"/>
        <v>#REF!</v>
      </c>
      <c r="C1113" s="703" t="e">
        <f t="shared" ca="1" si="372"/>
        <v>#REF!</v>
      </c>
      <c r="I1113" t="s">
        <v>176</v>
      </c>
      <c r="J1113" t="s">
        <v>162</v>
      </c>
      <c r="K1113" t="s">
        <v>23</v>
      </c>
      <c r="L1113" t="str">
        <f t="shared" si="408"/>
        <v>EMTur-Prov-Motivo</v>
      </c>
      <c r="M1113">
        <v>1</v>
      </c>
      <c r="N1113">
        <v>11</v>
      </c>
      <c r="O1113">
        <f t="shared" si="406"/>
        <v>1</v>
      </c>
      <c r="P1113" t="e">
        <f t="shared" ca="1" si="409"/>
        <v>#REF!</v>
      </c>
    </row>
    <row r="1114" spans="2:16" x14ac:dyDescent="0.25">
      <c r="B1114" s="51" t="e">
        <f t="shared" ca="1" si="371"/>
        <v>#REF!</v>
      </c>
      <c r="C1114" s="703" t="e">
        <f t="shared" ca="1" si="372"/>
        <v>#REF!</v>
      </c>
      <c r="I1114" t="s">
        <v>176</v>
      </c>
      <c r="J1114" t="s">
        <v>162</v>
      </c>
      <c r="K1114" t="s">
        <v>23</v>
      </c>
      <c r="L1114" t="str">
        <f t="shared" si="408"/>
        <v>EMTur-Prov-Motivo</v>
      </c>
      <c r="N1114">
        <f t="shared" ref="N1114" si="411">N1113</f>
        <v>11</v>
      </c>
      <c r="O1114">
        <f t="shared" si="406"/>
        <v>12</v>
      </c>
      <c r="P1114" t="e">
        <f t="shared" ca="1" si="409"/>
        <v>#REF!</v>
      </c>
    </row>
    <row r="1115" spans="2:16" x14ac:dyDescent="0.25">
      <c r="B1115" s="51" t="e">
        <f t="shared" ca="1" si="371"/>
        <v>#REF!</v>
      </c>
      <c r="C1115" s="703" t="e">
        <f t="shared" ca="1" si="372"/>
        <v>#REF!</v>
      </c>
      <c r="I1115" t="s">
        <v>176</v>
      </c>
      <c r="J1115" t="s">
        <v>163</v>
      </c>
      <c r="K1115" t="s">
        <v>23</v>
      </c>
      <c r="L1115" t="str">
        <f t="shared" si="408"/>
        <v>EMTur-Destino-Motivo</v>
      </c>
      <c r="M1115">
        <v>1</v>
      </c>
      <c r="N1115">
        <v>11</v>
      </c>
      <c r="O1115">
        <f t="shared" si="406"/>
        <v>1</v>
      </c>
      <c r="P1115" t="e">
        <f t="shared" ca="1" si="409"/>
        <v>#REF!</v>
      </c>
    </row>
    <row r="1116" spans="2:16" x14ac:dyDescent="0.25">
      <c r="B1116" s="51" t="e">
        <f t="shared" ca="1" si="371"/>
        <v>#REF!</v>
      </c>
      <c r="C1116" s="703" t="e">
        <f t="shared" ca="1" si="372"/>
        <v>#REF!</v>
      </c>
      <c r="I1116" t="s">
        <v>176</v>
      </c>
      <c r="J1116" t="s">
        <v>163</v>
      </c>
      <c r="K1116" t="s">
        <v>23</v>
      </c>
      <c r="L1116" t="str">
        <f t="shared" si="408"/>
        <v>EMTur-Destino-Motivo</v>
      </c>
      <c r="N1116">
        <f t="shared" ref="N1116" si="412">N1115</f>
        <v>11</v>
      </c>
      <c r="O1116">
        <f t="shared" si="406"/>
        <v>12</v>
      </c>
      <c r="P1116" t="e">
        <f t="shared" ca="1" si="409"/>
        <v>#REF!</v>
      </c>
    </row>
    <row r="1117" spans="2:16" ht="34.200000000000003" x14ac:dyDescent="0.25">
      <c r="B1117" s="51" t="str">
        <f t="shared" ca="1" si="371"/>
        <v>T246EM</v>
      </c>
      <c r="C1117" s="703" t="str">
        <f t="shared" ca="1" si="372"/>
        <v>Estancia media de turistas procedentes del extranjero con destino en la C.A. de Euskadi, por alojamiento utilizado según duración de la estancia. 2017. (V. Absolutos)</v>
      </c>
      <c r="I1117" t="s">
        <v>176</v>
      </c>
      <c r="J1117" t="s">
        <v>39</v>
      </c>
      <c r="K1117" t="s">
        <v>33</v>
      </c>
      <c r="L1117" t="str">
        <f>IF(LEN(K1117)=0,CONCATENATE(I1117,"-",J1117),CONCATENATE(I1117,"-",J1117,"-",K1117))</f>
        <v>EMTur-Aloja-Duración</v>
      </c>
      <c r="M1117">
        <v>1</v>
      </c>
      <c r="N1117">
        <v>13</v>
      </c>
      <c r="O1117">
        <f t="shared" ref="O1117:O1124" si="413">IF(M1117=1,1,O1116+N1117)</f>
        <v>1</v>
      </c>
      <c r="P1117" t="str">
        <f ca="1">INDIRECT("'" &amp; L1117 &amp; "'!A" &amp;  O1117)</f>
        <v>T246EM.- Estancia media de turistas procedentes del extranjero con destino en la C.A. de Euskadi, por alojamiento utilizado según duración de la estancia. 2017. (V. Absolutos)</v>
      </c>
    </row>
    <row r="1118" spans="2:16" x14ac:dyDescent="0.25">
      <c r="B1118" s="51" t="e">
        <f t="shared" ca="1" si="371"/>
        <v>#VALUE!</v>
      </c>
      <c r="C1118" s="703" t="e">
        <f t="shared" ca="1" si="372"/>
        <v>#VALUE!</v>
      </c>
      <c r="I1118" t="s">
        <v>176</v>
      </c>
      <c r="J1118" t="s">
        <v>39</v>
      </c>
      <c r="K1118" t="s">
        <v>33</v>
      </c>
      <c r="L1118" t="str">
        <f t="shared" ref="L1118:L1124" si="414">IF(LEN(K1118)=0,CONCATENATE(I1118,"-",J1118),CONCATENATE(I1118,"-",J1118,"-",K1118))</f>
        <v>EMTur-Aloja-Duración</v>
      </c>
      <c r="N1118">
        <f>N1117</f>
        <v>13</v>
      </c>
      <c r="O1118">
        <f t="shared" si="413"/>
        <v>14</v>
      </c>
      <c r="P1118" t="str">
        <f t="shared" ref="P1118:P1124" ca="1" si="415">INDIRECT("'" &amp; L1118 &amp; "'!A" &amp;  O1118)</f>
        <v>TOTAL</v>
      </c>
    </row>
    <row r="1119" spans="2:16" ht="34.200000000000003" x14ac:dyDescent="0.25">
      <c r="B1119" s="51" t="str">
        <f t="shared" ca="1" si="371"/>
        <v>T247EM</v>
      </c>
      <c r="C1119" s="703" t="str">
        <f t="shared" ca="1" si="372"/>
        <v>Estancia media de turistas procedentes del extranjero con destino en la C.A. de Euskadi, por la forma de organización del viaje según duración de la estancia. 2017. (V. Absolutos)</v>
      </c>
      <c r="I1119" t="s">
        <v>176</v>
      </c>
      <c r="J1119" t="s">
        <v>40</v>
      </c>
      <c r="K1119" t="s">
        <v>33</v>
      </c>
      <c r="L1119" t="str">
        <f t="shared" si="414"/>
        <v>EMTur-Paquete-Duración</v>
      </c>
      <c r="M1119">
        <v>1</v>
      </c>
      <c r="N1119">
        <v>8</v>
      </c>
      <c r="O1119">
        <f t="shared" si="413"/>
        <v>1</v>
      </c>
      <c r="P1119" t="str">
        <f t="shared" ca="1" si="415"/>
        <v>T247EM.- Estancia media de turistas procedentes del extranjero con destino en la C.A. de Euskadi, por la forma de organización del viaje según duración de la estancia. 2017. (V. Absolutos)</v>
      </c>
    </row>
    <row r="1120" spans="2:16" ht="34.200000000000003" x14ac:dyDescent="0.25">
      <c r="B1120" s="51" t="str">
        <f t="shared" ref="B1120:B1134" ca="1" si="416">MID(P1120,1,FIND(".-",P1120)-1)</f>
        <v>V247EM</v>
      </c>
      <c r="C1120" s="703" t="str">
        <f t="shared" ref="C1120:C1134" ca="1" si="417">MID(P1120,FIND(".-",P1120)+3,(LEN(P1120)-FIND(".-",P1120)-2))</f>
        <v>Variación interanual de la estancia media de turistas procedentes del extranjero con destino en la C.A. de Euskadi, por la forma de organización del viaje según duración de la estancia. 2017. (% Variación)</v>
      </c>
      <c r="I1120" t="s">
        <v>176</v>
      </c>
      <c r="J1120" t="s">
        <v>40</v>
      </c>
      <c r="K1120" t="s">
        <v>33</v>
      </c>
      <c r="L1120" t="str">
        <f t="shared" si="414"/>
        <v>EMTur-Paquete-Duración</v>
      </c>
      <c r="N1120">
        <f t="shared" ref="N1120" si="418">N1119</f>
        <v>8</v>
      </c>
      <c r="O1120">
        <f t="shared" si="413"/>
        <v>9</v>
      </c>
      <c r="P1120" t="str">
        <f t="shared" ca="1" si="415"/>
        <v>V247EM.- Variación interanual de la estancia media de turistas procedentes del extranjero con destino en la C.A. de Euskadi, por la forma de organización del viaje según duración de la estancia. 2017. (% Variación)</v>
      </c>
    </row>
    <row r="1121" spans="1:16" x14ac:dyDescent="0.25">
      <c r="B1121" s="51" t="e">
        <f t="shared" ca="1" si="416"/>
        <v>#REF!</v>
      </c>
      <c r="C1121" s="703" t="e">
        <f t="shared" ca="1" si="417"/>
        <v>#REF!</v>
      </c>
      <c r="I1121" t="s">
        <v>176</v>
      </c>
      <c r="J1121" t="s">
        <v>162</v>
      </c>
      <c r="K1121" t="s">
        <v>33</v>
      </c>
      <c r="L1121" t="str">
        <f t="shared" si="414"/>
        <v>EMTur-Prov-Duración</v>
      </c>
      <c r="M1121">
        <v>1</v>
      </c>
      <c r="N1121">
        <v>9</v>
      </c>
      <c r="O1121">
        <f t="shared" si="413"/>
        <v>1</v>
      </c>
      <c r="P1121" t="e">
        <f t="shared" ca="1" si="415"/>
        <v>#REF!</v>
      </c>
    </row>
    <row r="1122" spans="1:16" x14ac:dyDescent="0.25">
      <c r="B1122" s="51" t="e">
        <f t="shared" ca="1" si="416"/>
        <v>#REF!</v>
      </c>
      <c r="C1122" s="703" t="e">
        <f t="shared" ca="1" si="417"/>
        <v>#REF!</v>
      </c>
      <c r="I1122" t="s">
        <v>176</v>
      </c>
      <c r="J1122" t="s">
        <v>162</v>
      </c>
      <c r="K1122" t="s">
        <v>33</v>
      </c>
      <c r="L1122" t="str">
        <f t="shared" si="414"/>
        <v>EMTur-Prov-Duración</v>
      </c>
      <c r="N1122">
        <f t="shared" ref="N1122" si="419">N1121</f>
        <v>9</v>
      </c>
      <c r="O1122">
        <f t="shared" si="413"/>
        <v>10</v>
      </c>
      <c r="P1122" t="e">
        <f t="shared" ca="1" si="415"/>
        <v>#REF!</v>
      </c>
    </row>
    <row r="1123" spans="1:16" x14ac:dyDescent="0.25">
      <c r="B1123" s="51" t="e">
        <f t="shared" ca="1" si="416"/>
        <v>#REF!</v>
      </c>
      <c r="C1123" s="703" t="e">
        <f t="shared" ca="1" si="417"/>
        <v>#REF!</v>
      </c>
      <c r="I1123" t="s">
        <v>176</v>
      </c>
      <c r="J1123" t="s">
        <v>163</v>
      </c>
      <c r="K1123" t="s">
        <v>33</v>
      </c>
      <c r="L1123" t="str">
        <f t="shared" si="414"/>
        <v>EMTur-Destino-Duración</v>
      </c>
      <c r="M1123">
        <v>1</v>
      </c>
      <c r="N1123">
        <v>12</v>
      </c>
      <c r="O1123">
        <f t="shared" si="413"/>
        <v>1</v>
      </c>
      <c r="P1123" t="e">
        <f t="shared" ca="1" si="415"/>
        <v>#REF!</v>
      </c>
    </row>
    <row r="1124" spans="1:16" x14ac:dyDescent="0.25">
      <c r="B1124" s="51" t="e">
        <f t="shared" ca="1" si="416"/>
        <v>#REF!</v>
      </c>
      <c r="C1124" s="703" t="e">
        <f t="shared" ca="1" si="417"/>
        <v>#REF!</v>
      </c>
      <c r="I1124" t="s">
        <v>176</v>
      </c>
      <c r="J1124" t="s">
        <v>163</v>
      </c>
      <c r="K1124" t="s">
        <v>33</v>
      </c>
      <c r="L1124" t="str">
        <f t="shared" si="414"/>
        <v>EMTur-Destino-Duración</v>
      </c>
      <c r="N1124">
        <f t="shared" ref="N1124" si="420">N1123</f>
        <v>12</v>
      </c>
      <c r="O1124">
        <f t="shared" si="413"/>
        <v>13</v>
      </c>
      <c r="P1124" t="e">
        <f t="shared" ca="1" si="415"/>
        <v>#REF!</v>
      </c>
    </row>
    <row r="1125" spans="1:16" ht="34.200000000000003" x14ac:dyDescent="0.25">
      <c r="B1125" s="51" t="str">
        <f t="shared" ca="1" si="416"/>
        <v>T250EM</v>
      </c>
      <c r="C1125" s="703" t="str">
        <f t="shared" ca="1" si="417"/>
        <v>Estancia media de turistas procedentes del extranjero con destino en la C.A. de Euskadi, por la forma de organización del viaje según alojamiento utilizado. 2017. (V. Absolutos)</v>
      </c>
      <c r="I1125" t="s">
        <v>176</v>
      </c>
      <c r="J1125" t="s">
        <v>40</v>
      </c>
      <c r="K1125" t="s">
        <v>39</v>
      </c>
      <c r="L1125" t="str">
        <f t="shared" ref="L1125:L1130" si="421">IF(LEN(K1125)=0,CONCATENATE(I1125,"-",J1125),CONCATENATE(I1125,"-",J1125,"-",K1125))</f>
        <v>EMTur-Paquete-Aloja</v>
      </c>
      <c r="M1125">
        <v>1</v>
      </c>
      <c r="N1125">
        <v>6</v>
      </c>
      <c r="O1125">
        <f t="shared" ref="O1125:O1130" si="422">IF(M1125=1,1,O1124+N1125)</f>
        <v>1</v>
      </c>
      <c r="P1125" t="str">
        <f t="shared" ref="P1125:P1130" ca="1" si="423">INDIRECT("'" &amp; L1125 &amp; "'!A" &amp;  O1125)</f>
        <v>T250EM.- Estancia media de turistas procedentes del extranjero con destino en la C.A. de Euskadi, por la forma de organización del viaje según alojamiento utilizado. 2017. (V. Absolutos)</v>
      </c>
    </row>
    <row r="1126" spans="1:16" x14ac:dyDescent="0.25">
      <c r="B1126" s="51" t="e">
        <f t="shared" ca="1" si="416"/>
        <v>#VALUE!</v>
      </c>
      <c r="C1126" s="703" t="e">
        <f t="shared" ca="1" si="417"/>
        <v>#VALUE!</v>
      </c>
      <c r="I1126" t="s">
        <v>176</v>
      </c>
      <c r="J1126" t="s">
        <v>40</v>
      </c>
      <c r="K1126" t="s">
        <v>39</v>
      </c>
      <c r="L1126" t="str">
        <f t="shared" si="421"/>
        <v>EMTur-Paquete-Aloja</v>
      </c>
      <c r="N1126">
        <f t="shared" ref="N1126" si="424">N1125</f>
        <v>6</v>
      </c>
      <c r="O1126">
        <f t="shared" si="422"/>
        <v>7</v>
      </c>
      <c r="P1126">
        <f t="shared" ca="1" si="423"/>
        <v>0</v>
      </c>
    </row>
    <row r="1127" spans="1:16" x14ac:dyDescent="0.25">
      <c r="B1127" s="51" t="e">
        <f t="shared" ca="1" si="416"/>
        <v>#REF!</v>
      </c>
      <c r="C1127" s="703" t="e">
        <f t="shared" ca="1" si="417"/>
        <v>#REF!</v>
      </c>
      <c r="I1127" t="s">
        <v>176</v>
      </c>
      <c r="J1127" t="s">
        <v>162</v>
      </c>
      <c r="K1127" t="s">
        <v>39</v>
      </c>
      <c r="L1127" t="str">
        <f t="shared" si="421"/>
        <v>EMTur-Prov-Aloja</v>
      </c>
      <c r="M1127">
        <v>1</v>
      </c>
      <c r="N1127">
        <v>10</v>
      </c>
      <c r="O1127">
        <f t="shared" si="422"/>
        <v>1</v>
      </c>
      <c r="P1127" t="e">
        <f t="shared" ca="1" si="423"/>
        <v>#REF!</v>
      </c>
    </row>
    <row r="1128" spans="1:16" x14ac:dyDescent="0.25">
      <c r="B1128" s="51" t="e">
        <f t="shared" ca="1" si="416"/>
        <v>#REF!</v>
      </c>
      <c r="C1128" s="703" t="e">
        <f t="shared" ca="1" si="417"/>
        <v>#REF!</v>
      </c>
      <c r="I1128" t="s">
        <v>176</v>
      </c>
      <c r="J1128" t="s">
        <v>162</v>
      </c>
      <c r="K1128" t="s">
        <v>39</v>
      </c>
      <c r="L1128" t="str">
        <f t="shared" si="421"/>
        <v>EMTur-Prov-Aloja</v>
      </c>
      <c r="N1128">
        <f t="shared" ref="N1128" si="425">N1127</f>
        <v>10</v>
      </c>
      <c r="O1128">
        <f t="shared" si="422"/>
        <v>11</v>
      </c>
      <c r="P1128" t="e">
        <f t="shared" ca="1" si="423"/>
        <v>#REF!</v>
      </c>
    </row>
    <row r="1129" spans="1:16" x14ac:dyDescent="0.25">
      <c r="B1129" s="51" t="e">
        <f t="shared" ca="1" si="416"/>
        <v>#REF!</v>
      </c>
      <c r="C1129" s="703" t="e">
        <f t="shared" ca="1" si="417"/>
        <v>#REF!</v>
      </c>
      <c r="I1129" t="s">
        <v>176</v>
      </c>
      <c r="J1129" t="s">
        <v>163</v>
      </c>
      <c r="K1129" t="s">
        <v>39</v>
      </c>
      <c r="L1129" t="str">
        <f t="shared" si="421"/>
        <v>EMTur-Destino-Aloja</v>
      </c>
      <c r="M1129">
        <v>1</v>
      </c>
      <c r="N1129">
        <v>13</v>
      </c>
      <c r="O1129">
        <f t="shared" si="422"/>
        <v>1</v>
      </c>
      <c r="P1129" t="e">
        <f t="shared" ca="1" si="423"/>
        <v>#REF!</v>
      </c>
    </row>
    <row r="1130" spans="1:16" x14ac:dyDescent="0.25">
      <c r="B1130" s="51" t="e">
        <f t="shared" ca="1" si="416"/>
        <v>#REF!</v>
      </c>
      <c r="C1130" s="703" t="e">
        <f t="shared" ca="1" si="417"/>
        <v>#REF!</v>
      </c>
      <c r="I1130" t="s">
        <v>176</v>
      </c>
      <c r="J1130" t="s">
        <v>163</v>
      </c>
      <c r="K1130" t="s">
        <v>39</v>
      </c>
      <c r="L1130" t="str">
        <f t="shared" si="421"/>
        <v>EMTur-Destino-Aloja</v>
      </c>
      <c r="N1130">
        <f t="shared" ref="N1130" si="426">N1129</f>
        <v>13</v>
      </c>
      <c r="O1130">
        <f t="shared" si="422"/>
        <v>14</v>
      </c>
      <c r="P1130" t="e">
        <f t="shared" ca="1" si="423"/>
        <v>#REF!</v>
      </c>
    </row>
    <row r="1131" spans="1:16" x14ac:dyDescent="0.25">
      <c r="B1131" s="51" t="e">
        <f t="shared" ca="1" si="416"/>
        <v>#REF!</v>
      </c>
      <c r="C1131" s="703" t="e">
        <f t="shared" ca="1" si="417"/>
        <v>#REF!</v>
      </c>
      <c r="I1131" t="s">
        <v>176</v>
      </c>
      <c r="J1131" t="s">
        <v>162</v>
      </c>
      <c r="K1131" t="s">
        <v>40</v>
      </c>
      <c r="L1131" t="str">
        <f t="shared" ref="L1131:L1134" si="427">IF(LEN(K1131)=0,CONCATENATE(I1131,"-",J1131),CONCATENATE(I1131,"-",J1131,"-",K1131))</f>
        <v>EMTur-Prov-Paquete</v>
      </c>
      <c r="M1131">
        <v>1</v>
      </c>
      <c r="N1131">
        <v>10</v>
      </c>
      <c r="O1131">
        <f t="shared" ref="O1131:O1134" si="428">IF(M1131=1,1,O1130+N1131)</f>
        <v>1</v>
      </c>
      <c r="P1131" t="e">
        <f t="shared" ref="P1131:P1134" ca="1" si="429">INDIRECT("'" &amp; L1131 &amp; "'!A" &amp;  O1131)</f>
        <v>#REF!</v>
      </c>
    </row>
    <row r="1132" spans="1:16" x14ac:dyDescent="0.25">
      <c r="B1132" s="51" t="e">
        <f t="shared" ca="1" si="416"/>
        <v>#REF!</v>
      </c>
      <c r="C1132" s="703" t="e">
        <f t="shared" ca="1" si="417"/>
        <v>#REF!</v>
      </c>
      <c r="I1132" t="s">
        <v>176</v>
      </c>
      <c r="J1132" t="s">
        <v>162</v>
      </c>
      <c r="K1132" t="s">
        <v>40</v>
      </c>
      <c r="L1132" t="str">
        <f t="shared" si="427"/>
        <v>EMTur-Prov-Paquete</v>
      </c>
      <c r="N1132">
        <f t="shared" ref="N1132" si="430">N1131</f>
        <v>10</v>
      </c>
      <c r="O1132">
        <f t="shared" si="428"/>
        <v>11</v>
      </c>
      <c r="P1132" t="e">
        <f t="shared" ca="1" si="429"/>
        <v>#REF!</v>
      </c>
    </row>
    <row r="1133" spans="1:16" x14ac:dyDescent="0.25">
      <c r="B1133" s="51" t="e">
        <f t="shared" ca="1" si="416"/>
        <v>#REF!</v>
      </c>
      <c r="C1133" s="703" t="e">
        <f t="shared" ca="1" si="417"/>
        <v>#REF!</v>
      </c>
      <c r="I1133" t="s">
        <v>176</v>
      </c>
      <c r="J1133" t="s">
        <v>163</v>
      </c>
      <c r="K1133" t="s">
        <v>40</v>
      </c>
      <c r="L1133" t="str">
        <f t="shared" si="427"/>
        <v>EMTur-Destino-Paquete</v>
      </c>
      <c r="M1133">
        <v>1</v>
      </c>
      <c r="N1133">
        <v>12</v>
      </c>
      <c r="O1133">
        <f t="shared" si="428"/>
        <v>1</v>
      </c>
      <c r="P1133" t="e">
        <f t="shared" ca="1" si="429"/>
        <v>#REF!</v>
      </c>
    </row>
    <row r="1134" spans="1:16" x14ac:dyDescent="0.25">
      <c r="B1134" s="51" t="e">
        <f t="shared" ca="1" si="416"/>
        <v>#REF!</v>
      </c>
      <c r="C1134" s="703" t="e">
        <f t="shared" ca="1" si="417"/>
        <v>#REF!</v>
      </c>
      <c r="I1134" t="s">
        <v>176</v>
      </c>
      <c r="J1134" t="s">
        <v>163</v>
      </c>
      <c r="K1134" t="s">
        <v>40</v>
      </c>
      <c r="L1134" t="str">
        <f t="shared" si="427"/>
        <v>EMTur-Destino-Paquete</v>
      </c>
      <c r="N1134">
        <f t="shared" ref="N1134" si="431">N1133</f>
        <v>12</v>
      </c>
      <c r="O1134">
        <f t="shared" si="428"/>
        <v>13</v>
      </c>
      <c r="P1134" t="e">
        <f t="shared" ca="1" si="429"/>
        <v>#REF!</v>
      </c>
    </row>
    <row r="1135" spans="1:16" x14ac:dyDescent="0.25">
      <c r="B1135" s="51"/>
      <c r="C1135" s="703"/>
    </row>
    <row r="1136" spans="1:16" ht="25.5" customHeight="1" x14ac:dyDescent="0.25">
      <c r="A1136" s="1046" t="e">
        <f>#REF!</f>
        <v>#REF!</v>
      </c>
      <c r="B1136" s="1046"/>
      <c r="C1136" s="1046"/>
    </row>
    <row r="1137" spans="2:16" x14ac:dyDescent="0.25">
      <c r="B1137" s="51"/>
      <c r="C1137" s="703"/>
    </row>
    <row r="1138" spans="2:16" x14ac:dyDescent="0.25">
      <c r="B1138" s="51" t="e">
        <f t="shared" ref="B1138:B1201" ca="1" si="432">MID(P1138,1,FIND(".-",P1138)-1)</f>
        <v>#REF!</v>
      </c>
      <c r="C1138" s="703" t="e">
        <f t="shared" ref="C1138:C1201" ca="1" si="433">MID(P1138,FIND(".-",P1138)+3,(LEN(P1138)-FIND(".-",P1138)-2))</f>
        <v>#REF!</v>
      </c>
      <c r="I1138" t="s">
        <v>160</v>
      </c>
      <c r="J1138" t="s">
        <v>178</v>
      </c>
      <c r="K1138" t="s">
        <v>159</v>
      </c>
      <c r="L1138" t="str">
        <f t="shared" ref="L1138:L1154" si="434">IF(LEN(K1138)=0,CONCATENATE(I1138,"-",J1138),CONCATENATE(I1138,"-",J1138,"-",K1138))</f>
        <v>Visi-SerieAnual-Sexo</v>
      </c>
      <c r="N1138">
        <v>1</v>
      </c>
      <c r="O1138">
        <f t="shared" ref="O1138:O1142" si="435">IF(M1138=1,1,O1137+N1138)</f>
        <v>1</v>
      </c>
      <c r="P1138" t="e">
        <f t="shared" ref="P1138:P1154" ca="1" si="436">INDIRECT("'" &amp; L1138 &amp; "'!A" &amp;  O1138)</f>
        <v>#REF!</v>
      </c>
    </row>
    <row r="1139" spans="2:16" x14ac:dyDescent="0.25">
      <c r="B1139" s="51" t="e">
        <f t="shared" ca="1" si="432"/>
        <v>#REF!</v>
      </c>
      <c r="C1139" s="703" t="e">
        <f t="shared" ca="1" si="433"/>
        <v>#REF!</v>
      </c>
      <c r="I1139" t="s">
        <v>160</v>
      </c>
      <c r="J1139" t="s">
        <v>178</v>
      </c>
      <c r="K1139" t="s">
        <v>159</v>
      </c>
      <c r="L1139" t="str">
        <f t="shared" si="434"/>
        <v>Visi-SerieAnual-Sexo</v>
      </c>
      <c r="N1139">
        <v>13</v>
      </c>
      <c r="O1139">
        <f t="shared" si="435"/>
        <v>14</v>
      </c>
      <c r="P1139" t="e">
        <f t="shared" ca="1" si="436"/>
        <v>#REF!</v>
      </c>
    </row>
    <row r="1140" spans="2:16" x14ac:dyDescent="0.25">
      <c r="B1140" s="51" t="e">
        <f t="shared" ca="1" si="432"/>
        <v>#REF!</v>
      </c>
      <c r="C1140" s="703" t="e">
        <f t="shared" ca="1" si="433"/>
        <v>#REF!</v>
      </c>
      <c r="I1140" t="s">
        <v>160</v>
      </c>
      <c r="J1140" t="s">
        <v>36</v>
      </c>
      <c r="K1140" t="s">
        <v>159</v>
      </c>
      <c r="L1140" t="str">
        <f t="shared" si="434"/>
        <v>Visi-Mes-Sexo</v>
      </c>
      <c r="M1140">
        <v>1</v>
      </c>
      <c r="N1140">
        <v>18</v>
      </c>
      <c r="O1140">
        <f t="shared" si="435"/>
        <v>1</v>
      </c>
      <c r="P1140" t="e">
        <f t="shared" ca="1" si="436"/>
        <v>#REF!</v>
      </c>
    </row>
    <row r="1141" spans="2:16" x14ac:dyDescent="0.25">
      <c r="B1141" s="51" t="e">
        <f t="shared" ca="1" si="432"/>
        <v>#REF!</v>
      </c>
      <c r="C1141" s="703" t="e">
        <f t="shared" ca="1" si="433"/>
        <v>#REF!</v>
      </c>
      <c r="I1141" t="s">
        <v>160</v>
      </c>
      <c r="J1141" t="s">
        <v>36</v>
      </c>
      <c r="K1141" t="s">
        <v>159</v>
      </c>
      <c r="L1141" t="str">
        <f t="shared" si="434"/>
        <v>Visi-Mes-Sexo</v>
      </c>
      <c r="N1141">
        <f t="shared" ref="N1141" si="437">N1140</f>
        <v>18</v>
      </c>
      <c r="O1141">
        <f t="shared" si="435"/>
        <v>19</v>
      </c>
      <c r="P1141" t="e">
        <f t="shared" ca="1" si="436"/>
        <v>#REF!</v>
      </c>
    </row>
    <row r="1142" spans="2:16" x14ac:dyDescent="0.25">
      <c r="B1142" s="51" t="e">
        <f t="shared" ca="1" si="432"/>
        <v>#REF!</v>
      </c>
      <c r="C1142" s="703" t="e">
        <f t="shared" ca="1" si="433"/>
        <v>#REF!</v>
      </c>
      <c r="I1142" t="s">
        <v>160</v>
      </c>
      <c r="J1142" t="s">
        <v>36</v>
      </c>
      <c r="K1142" t="s">
        <v>159</v>
      </c>
      <c r="L1142" t="str">
        <f t="shared" si="434"/>
        <v>Visi-Mes-Sexo</v>
      </c>
      <c r="N1142">
        <f>N1141-1</f>
        <v>17</v>
      </c>
      <c r="O1142">
        <f t="shared" si="435"/>
        <v>36</v>
      </c>
      <c r="P1142" t="e">
        <f t="shared" ca="1" si="436"/>
        <v>#REF!</v>
      </c>
    </row>
    <row r="1143" spans="2:16" x14ac:dyDescent="0.25">
      <c r="B1143" s="51" t="e">
        <f t="shared" ca="1" si="432"/>
        <v>#REF!</v>
      </c>
      <c r="C1143" s="703" t="e">
        <f t="shared" ca="1" si="433"/>
        <v>#REF!</v>
      </c>
      <c r="I1143" t="s">
        <v>160</v>
      </c>
      <c r="J1143" t="s">
        <v>170</v>
      </c>
      <c r="K1143" t="s">
        <v>159</v>
      </c>
      <c r="L1143" t="str">
        <f t="shared" ref="L1143:L1145" si="438">IF(LEN(K1143)=0,CONCATENATE(I1143,"-",J1143),CONCATENATE(I1143,"-",J1143,"-",K1143))</f>
        <v>Visi-TipoViaj-Sexo</v>
      </c>
      <c r="M1143">
        <v>1</v>
      </c>
      <c r="N1143">
        <v>8</v>
      </c>
      <c r="O1143">
        <f t="shared" ref="O1143:O1154" si="439">IF(M1143=1,1,O1142+N1143)</f>
        <v>1</v>
      </c>
      <c r="P1143" t="e">
        <f t="shared" ref="P1143:P1145" ca="1" si="440">INDIRECT("'" &amp; L1143 &amp; "'!A" &amp;  O1143)</f>
        <v>#REF!</v>
      </c>
    </row>
    <row r="1144" spans="2:16" x14ac:dyDescent="0.25">
      <c r="B1144" s="51" t="e">
        <f t="shared" ca="1" si="432"/>
        <v>#REF!</v>
      </c>
      <c r="C1144" s="703" t="e">
        <f t="shared" ca="1" si="433"/>
        <v>#REF!</v>
      </c>
      <c r="I1144" t="s">
        <v>160</v>
      </c>
      <c r="J1144" t="s">
        <v>170</v>
      </c>
      <c r="K1144" t="s">
        <v>159</v>
      </c>
      <c r="L1144" t="str">
        <f t="shared" si="438"/>
        <v>Visi-TipoViaj-Sexo</v>
      </c>
      <c r="N1144">
        <f t="shared" ref="N1144" si="441">N1143</f>
        <v>8</v>
      </c>
      <c r="O1144">
        <f t="shared" si="439"/>
        <v>9</v>
      </c>
      <c r="P1144" t="e">
        <f t="shared" ca="1" si="440"/>
        <v>#REF!</v>
      </c>
    </row>
    <row r="1145" spans="2:16" x14ac:dyDescent="0.25">
      <c r="B1145" s="51" t="e">
        <f t="shared" ca="1" si="432"/>
        <v>#REF!</v>
      </c>
      <c r="C1145" s="703" t="e">
        <f t="shared" ca="1" si="433"/>
        <v>#REF!</v>
      </c>
      <c r="I1145" t="s">
        <v>160</v>
      </c>
      <c r="J1145" t="s">
        <v>170</v>
      </c>
      <c r="K1145" t="s">
        <v>159</v>
      </c>
      <c r="L1145" t="str">
        <f t="shared" si="438"/>
        <v>Visi-TipoViaj-Sexo</v>
      </c>
      <c r="N1145">
        <f>N1144-1</f>
        <v>7</v>
      </c>
      <c r="O1145">
        <f t="shared" si="439"/>
        <v>16</v>
      </c>
      <c r="P1145" t="e">
        <f t="shared" ca="1" si="440"/>
        <v>#REF!</v>
      </c>
    </row>
    <row r="1146" spans="2:16" x14ac:dyDescent="0.25">
      <c r="B1146" s="51" t="e">
        <f t="shared" ca="1" si="432"/>
        <v>#REF!</v>
      </c>
      <c r="C1146" s="703" t="e">
        <f t="shared" ca="1" si="433"/>
        <v>#REF!</v>
      </c>
      <c r="I1146" t="s">
        <v>160</v>
      </c>
      <c r="J1146" t="s">
        <v>164</v>
      </c>
      <c r="K1146" t="s">
        <v>159</v>
      </c>
      <c r="L1146" t="str">
        <f t="shared" si="434"/>
        <v>Visi-Vía-Sexo</v>
      </c>
      <c r="M1146">
        <v>1</v>
      </c>
      <c r="N1146">
        <v>9</v>
      </c>
      <c r="O1146">
        <f t="shared" si="439"/>
        <v>1</v>
      </c>
      <c r="P1146" t="e">
        <f t="shared" ca="1" si="436"/>
        <v>#REF!</v>
      </c>
    </row>
    <row r="1147" spans="2:16" x14ac:dyDescent="0.25">
      <c r="B1147" s="51" t="e">
        <f t="shared" ca="1" si="432"/>
        <v>#REF!</v>
      </c>
      <c r="C1147" s="703" t="e">
        <f t="shared" ca="1" si="433"/>
        <v>#REF!</v>
      </c>
      <c r="I1147" t="s">
        <v>160</v>
      </c>
      <c r="J1147" t="s">
        <v>164</v>
      </c>
      <c r="K1147" t="s">
        <v>159</v>
      </c>
      <c r="L1147" t="str">
        <f t="shared" si="434"/>
        <v>Visi-Vía-Sexo</v>
      </c>
      <c r="N1147">
        <f t="shared" ref="N1147" si="442">N1146</f>
        <v>9</v>
      </c>
      <c r="O1147">
        <f t="shared" si="439"/>
        <v>10</v>
      </c>
      <c r="P1147" t="e">
        <f t="shared" ca="1" si="436"/>
        <v>#REF!</v>
      </c>
    </row>
    <row r="1148" spans="2:16" x14ac:dyDescent="0.25">
      <c r="B1148" s="51" t="e">
        <f t="shared" ca="1" si="432"/>
        <v>#REF!</v>
      </c>
      <c r="C1148" s="703" t="e">
        <f t="shared" ca="1" si="433"/>
        <v>#REF!</v>
      </c>
      <c r="I1148" t="s">
        <v>160</v>
      </c>
      <c r="J1148" t="s">
        <v>164</v>
      </c>
      <c r="K1148" t="s">
        <v>159</v>
      </c>
      <c r="L1148" t="str">
        <f t="shared" si="434"/>
        <v>Visi-Vía-Sexo</v>
      </c>
      <c r="N1148">
        <f>N1147-1</f>
        <v>8</v>
      </c>
      <c r="O1148">
        <f t="shared" si="439"/>
        <v>18</v>
      </c>
      <c r="P1148" t="e">
        <f t="shared" ca="1" si="436"/>
        <v>#REF!</v>
      </c>
    </row>
    <row r="1149" spans="2:16" x14ac:dyDescent="0.25">
      <c r="B1149" s="51" t="e">
        <f t="shared" ca="1" si="432"/>
        <v>#REF!</v>
      </c>
      <c r="C1149" s="703" t="e">
        <f t="shared" ca="1" si="433"/>
        <v>#REF!</v>
      </c>
      <c r="I1149" t="s">
        <v>160</v>
      </c>
      <c r="J1149" t="s">
        <v>38</v>
      </c>
      <c r="K1149" t="s">
        <v>159</v>
      </c>
      <c r="L1149" t="str">
        <f t="shared" si="434"/>
        <v>Visi-Resi-Sexo</v>
      </c>
      <c r="M1149">
        <v>1</v>
      </c>
      <c r="N1149">
        <v>17</v>
      </c>
      <c r="O1149">
        <f t="shared" si="439"/>
        <v>1</v>
      </c>
      <c r="P1149" t="e">
        <f t="shared" ca="1" si="436"/>
        <v>#REF!</v>
      </c>
    </row>
    <row r="1150" spans="2:16" x14ac:dyDescent="0.25">
      <c r="B1150" s="51" t="e">
        <f t="shared" ca="1" si="432"/>
        <v>#REF!</v>
      </c>
      <c r="C1150" s="703" t="e">
        <f t="shared" ca="1" si="433"/>
        <v>#REF!</v>
      </c>
      <c r="I1150" t="s">
        <v>160</v>
      </c>
      <c r="J1150" t="s">
        <v>38</v>
      </c>
      <c r="K1150" t="s">
        <v>159</v>
      </c>
      <c r="L1150" t="str">
        <f t="shared" si="434"/>
        <v>Visi-Resi-Sexo</v>
      </c>
      <c r="N1150">
        <f t="shared" ref="N1150" si="443">N1149</f>
        <v>17</v>
      </c>
      <c r="O1150">
        <f t="shared" si="439"/>
        <v>18</v>
      </c>
      <c r="P1150" t="e">
        <f t="shared" ca="1" si="436"/>
        <v>#REF!</v>
      </c>
    </row>
    <row r="1151" spans="2:16" x14ac:dyDescent="0.25">
      <c r="B1151" s="51" t="e">
        <f t="shared" ca="1" si="432"/>
        <v>#REF!</v>
      </c>
      <c r="C1151" s="703" t="e">
        <f t="shared" ca="1" si="433"/>
        <v>#REF!</v>
      </c>
      <c r="I1151" t="s">
        <v>160</v>
      </c>
      <c r="J1151" t="s">
        <v>38</v>
      </c>
      <c r="K1151" t="s">
        <v>159</v>
      </c>
      <c r="L1151" t="str">
        <f t="shared" si="434"/>
        <v>Visi-Resi-Sexo</v>
      </c>
      <c r="N1151">
        <f>N1150-1</f>
        <v>16</v>
      </c>
      <c r="O1151">
        <f t="shared" si="439"/>
        <v>34</v>
      </c>
      <c r="P1151" t="e">
        <f t="shared" ca="1" si="436"/>
        <v>#REF!</v>
      </c>
    </row>
    <row r="1152" spans="2:16" x14ac:dyDescent="0.25">
      <c r="B1152" s="51" t="e">
        <f t="shared" ca="1" si="432"/>
        <v>#REF!</v>
      </c>
      <c r="C1152" s="703" t="e">
        <f t="shared" ca="1" si="433"/>
        <v>#REF!</v>
      </c>
      <c r="I1152" t="s">
        <v>160</v>
      </c>
      <c r="J1152" t="s">
        <v>23</v>
      </c>
      <c r="K1152" t="s">
        <v>159</v>
      </c>
      <c r="L1152" t="str">
        <f t="shared" si="434"/>
        <v>Visi-Motivo-Sexo</v>
      </c>
      <c r="M1152">
        <v>1</v>
      </c>
      <c r="N1152">
        <v>12</v>
      </c>
      <c r="O1152">
        <f t="shared" si="439"/>
        <v>1</v>
      </c>
      <c r="P1152" t="e">
        <f t="shared" ca="1" si="436"/>
        <v>#REF!</v>
      </c>
    </row>
    <row r="1153" spans="2:16" x14ac:dyDescent="0.25">
      <c r="B1153" s="51" t="e">
        <f t="shared" ca="1" si="432"/>
        <v>#REF!</v>
      </c>
      <c r="C1153" s="703" t="e">
        <f t="shared" ca="1" si="433"/>
        <v>#REF!</v>
      </c>
      <c r="I1153" t="s">
        <v>160</v>
      </c>
      <c r="J1153" t="s">
        <v>23</v>
      </c>
      <c r="K1153" t="s">
        <v>159</v>
      </c>
      <c r="L1153" t="str">
        <f t="shared" si="434"/>
        <v>Visi-Motivo-Sexo</v>
      </c>
      <c r="N1153">
        <f t="shared" ref="N1153" si="444">N1152</f>
        <v>12</v>
      </c>
      <c r="O1153">
        <f t="shared" si="439"/>
        <v>13</v>
      </c>
      <c r="P1153" t="e">
        <f t="shared" ca="1" si="436"/>
        <v>#REF!</v>
      </c>
    </row>
    <row r="1154" spans="2:16" x14ac:dyDescent="0.25">
      <c r="B1154" s="51" t="e">
        <f t="shared" ca="1" si="432"/>
        <v>#REF!</v>
      </c>
      <c r="C1154" s="703" t="e">
        <f t="shared" ca="1" si="433"/>
        <v>#REF!</v>
      </c>
      <c r="I1154" t="s">
        <v>160</v>
      </c>
      <c r="J1154" t="s">
        <v>23</v>
      </c>
      <c r="K1154" t="s">
        <v>159</v>
      </c>
      <c r="L1154" t="str">
        <f t="shared" si="434"/>
        <v>Visi-Motivo-Sexo</v>
      </c>
      <c r="N1154">
        <f>N1153-1</f>
        <v>11</v>
      </c>
      <c r="O1154">
        <f t="shared" si="439"/>
        <v>24</v>
      </c>
      <c r="P1154" t="e">
        <f t="shared" ca="1" si="436"/>
        <v>#REF!</v>
      </c>
    </row>
    <row r="1155" spans="2:16" x14ac:dyDescent="0.25">
      <c r="B1155" s="51" t="e">
        <f t="shared" ca="1" si="432"/>
        <v>#REF!</v>
      </c>
      <c r="C1155" s="703" t="e">
        <f t="shared" ca="1" si="433"/>
        <v>#REF!</v>
      </c>
      <c r="I1155" t="s">
        <v>171</v>
      </c>
      <c r="J1155" t="s">
        <v>178</v>
      </c>
      <c r="K1155" t="s">
        <v>159</v>
      </c>
      <c r="L1155" t="str">
        <f t="shared" ref="L1155:L1157" si="445">IF(LEN(K1155)=0,CONCATENATE(I1155,"-",J1155),CONCATENATE(I1155,"-",J1155,"-",K1155))</f>
        <v>GastoVisi-SerieAnual-Sexo</v>
      </c>
      <c r="M1155">
        <v>1</v>
      </c>
      <c r="N1155">
        <v>13</v>
      </c>
      <c r="O1155">
        <f t="shared" ref="O1155:O1157" si="446">IF(M1155=1,1,O1154+N1155)</f>
        <v>1</v>
      </c>
      <c r="P1155" t="e">
        <f t="shared" ref="P1155:P1157" ca="1" si="447">INDIRECT("'" &amp; L1155 &amp; "'!A" &amp;  O1155)</f>
        <v>#REF!</v>
      </c>
    </row>
    <row r="1156" spans="2:16" x14ac:dyDescent="0.25">
      <c r="B1156" s="51" t="e">
        <f t="shared" ca="1" si="432"/>
        <v>#REF!</v>
      </c>
      <c r="C1156" s="703" t="e">
        <f t="shared" ca="1" si="433"/>
        <v>#REF!</v>
      </c>
      <c r="I1156" t="s">
        <v>171</v>
      </c>
      <c r="J1156" t="s">
        <v>178</v>
      </c>
      <c r="K1156" t="s">
        <v>159</v>
      </c>
      <c r="L1156" t="str">
        <f t="shared" si="445"/>
        <v>GastoVisi-SerieAnual-Sexo</v>
      </c>
      <c r="N1156">
        <f t="shared" ref="N1156" si="448">N1155</f>
        <v>13</v>
      </c>
      <c r="O1156">
        <f t="shared" si="446"/>
        <v>14</v>
      </c>
      <c r="P1156" t="e">
        <f t="shared" ca="1" si="447"/>
        <v>#REF!</v>
      </c>
    </row>
    <row r="1157" spans="2:16" x14ac:dyDescent="0.25">
      <c r="B1157" s="51" t="e">
        <f t="shared" ca="1" si="432"/>
        <v>#REF!</v>
      </c>
      <c r="C1157" s="703" t="e">
        <f t="shared" ca="1" si="433"/>
        <v>#REF!</v>
      </c>
      <c r="I1157" t="s">
        <v>171</v>
      </c>
      <c r="J1157" t="s">
        <v>178</v>
      </c>
      <c r="K1157" t="s">
        <v>159</v>
      </c>
      <c r="L1157" t="str">
        <f t="shared" si="445"/>
        <v>GastoVisi-SerieAnual-Sexo</v>
      </c>
      <c r="N1157">
        <f>N1156-1</f>
        <v>12</v>
      </c>
      <c r="O1157">
        <f t="shared" si="446"/>
        <v>26</v>
      </c>
      <c r="P1157" t="e">
        <f t="shared" ca="1" si="447"/>
        <v>#REF!</v>
      </c>
    </row>
    <row r="1158" spans="2:16" x14ac:dyDescent="0.25">
      <c r="B1158" s="51" t="e">
        <f t="shared" ca="1" si="432"/>
        <v>#REF!</v>
      </c>
      <c r="C1158" s="703" t="e">
        <f t="shared" ca="1" si="433"/>
        <v>#REF!</v>
      </c>
      <c r="I1158" t="s">
        <v>171</v>
      </c>
      <c r="J1158" t="s">
        <v>178</v>
      </c>
      <c r="K1158" t="s">
        <v>159</v>
      </c>
      <c r="L1158" t="str">
        <f t="shared" ref="L1158:L1181" si="449">IF(LEN(K1158)=0,CONCATENATE(I1158,"-",J1158),CONCATENATE(I1158,"-",J1158,"-",K1158))</f>
        <v>GastoVisi-SerieAnual-Sexo</v>
      </c>
      <c r="N1158">
        <f>N1157+1</f>
        <v>13</v>
      </c>
      <c r="O1158">
        <f t="shared" ref="O1158:O1183" si="450">IF(M1158=1,1,O1157+N1158)</f>
        <v>39</v>
      </c>
      <c r="P1158" t="e">
        <f t="shared" ref="P1158:P1181" ca="1" si="451">INDIRECT("'" &amp; L1158 &amp; "'!A" &amp;  O1158)</f>
        <v>#REF!</v>
      </c>
    </row>
    <row r="1159" spans="2:16" x14ac:dyDescent="0.25">
      <c r="B1159" s="51" t="e">
        <f t="shared" ca="1" si="432"/>
        <v>#REF!</v>
      </c>
      <c r="C1159" s="703" t="e">
        <f t="shared" ca="1" si="433"/>
        <v>#REF!</v>
      </c>
      <c r="I1159" t="s">
        <v>171</v>
      </c>
      <c r="J1159" t="s">
        <v>36</v>
      </c>
      <c r="K1159" t="s">
        <v>159</v>
      </c>
      <c r="L1159" t="str">
        <f t="shared" si="449"/>
        <v>GastoVisi-Mes-Sexo</v>
      </c>
      <c r="M1159">
        <v>1</v>
      </c>
      <c r="N1159">
        <v>18</v>
      </c>
      <c r="O1159">
        <f t="shared" si="450"/>
        <v>1</v>
      </c>
      <c r="P1159" t="e">
        <f t="shared" ca="1" si="451"/>
        <v>#REF!</v>
      </c>
    </row>
    <row r="1160" spans="2:16" x14ac:dyDescent="0.25">
      <c r="B1160" s="51" t="e">
        <f t="shared" ca="1" si="432"/>
        <v>#REF!</v>
      </c>
      <c r="C1160" s="703" t="e">
        <f t="shared" ca="1" si="433"/>
        <v>#REF!</v>
      </c>
      <c r="I1160" t="s">
        <v>171</v>
      </c>
      <c r="J1160" t="s">
        <v>36</v>
      </c>
      <c r="K1160" t="s">
        <v>159</v>
      </c>
      <c r="L1160" t="str">
        <f t="shared" si="449"/>
        <v>GastoVisi-Mes-Sexo</v>
      </c>
      <c r="N1160">
        <f t="shared" ref="N1160" si="452">N1159</f>
        <v>18</v>
      </c>
      <c r="O1160">
        <f t="shared" si="450"/>
        <v>19</v>
      </c>
      <c r="P1160" t="e">
        <f t="shared" ca="1" si="451"/>
        <v>#REF!</v>
      </c>
    </row>
    <row r="1161" spans="2:16" x14ac:dyDescent="0.25">
      <c r="B1161" s="51" t="e">
        <f t="shared" ca="1" si="432"/>
        <v>#REF!</v>
      </c>
      <c r="C1161" s="703" t="e">
        <f t="shared" ca="1" si="433"/>
        <v>#REF!</v>
      </c>
      <c r="I1161" t="s">
        <v>171</v>
      </c>
      <c r="J1161" t="s">
        <v>36</v>
      </c>
      <c r="K1161" t="s">
        <v>159</v>
      </c>
      <c r="L1161" t="str">
        <f t="shared" si="449"/>
        <v>GastoVisi-Mes-Sexo</v>
      </c>
      <c r="N1161">
        <f>N1160-1</f>
        <v>17</v>
      </c>
      <c r="O1161">
        <f t="shared" si="450"/>
        <v>36</v>
      </c>
      <c r="P1161" t="e">
        <f t="shared" ca="1" si="451"/>
        <v>#REF!</v>
      </c>
    </row>
    <row r="1162" spans="2:16" x14ac:dyDescent="0.25">
      <c r="B1162" s="51" t="e">
        <f t="shared" ca="1" si="432"/>
        <v>#REF!</v>
      </c>
      <c r="C1162" s="703" t="e">
        <f t="shared" ca="1" si="433"/>
        <v>#REF!</v>
      </c>
      <c r="I1162" t="s">
        <v>171</v>
      </c>
      <c r="J1162" t="s">
        <v>36</v>
      </c>
      <c r="K1162" t="s">
        <v>159</v>
      </c>
      <c r="L1162" t="str">
        <f t="shared" ref="L1162:L1163" si="453">IF(LEN(K1162)=0,CONCATENATE(I1162,"-",J1162),CONCATENATE(I1162,"-",J1162,"-",K1162))</f>
        <v>GastoVisi-Mes-Sexo</v>
      </c>
      <c r="N1162">
        <f t="shared" ref="N1162" si="454">N1161</f>
        <v>17</v>
      </c>
      <c r="O1162">
        <f t="shared" si="450"/>
        <v>53</v>
      </c>
      <c r="P1162" t="e">
        <f t="shared" ref="P1162:P1163" ca="1" si="455">INDIRECT("'" &amp; L1162 &amp; "'!A" &amp;  O1162)</f>
        <v>#REF!</v>
      </c>
    </row>
    <row r="1163" spans="2:16" x14ac:dyDescent="0.25">
      <c r="B1163" s="51" t="e">
        <f t="shared" ca="1" si="432"/>
        <v>#REF!</v>
      </c>
      <c r="C1163" s="703" t="e">
        <f t="shared" ca="1" si="433"/>
        <v>#REF!</v>
      </c>
      <c r="I1163" t="s">
        <v>171</v>
      </c>
      <c r="J1163" t="s">
        <v>36</v>
      </c>
      <c r="K1163" t="s">
        <v>159</v>
      </c>
      <c r="L1163" t="str">
        <f t="shared" si="453"/>
        <v>GastoVisi-Mes-Sexo</v>
      </c>
      <c r="N1163">
        <f>N1162+1</f>
        <v>18</v>
      </c>
      <c r="O1163">
        <f t="shared" si="450"/>
        <v>71</v>
      </c>
      <c r="P1163" t="e">
        <f t="shared" ca="1" si="455"/>
        <v>#REF!</v>
      </c>
    </row>
    <row r="1164" spans="2:16" x14ac:dyDescent="0.25">
      <c r="B1164" s="51" t="e">
        <f t="shared" ca="1" si="432"/>
        <v>#REF!</v>
      </c>
      <c r="C1164" s="703" t="e">
        <f t="shared" ca="1" si="433"/>
        <v>#REF!</v>
      </c>
      <c r="I1164" t="s">
        <v>171</v>
      </c>
      <c r="J1164" t="s">
        <v>170</v>
      </c>
      <c r="K1164" t="s">
        <v>159</v>
      </c>
      <c r="L1164" t="str">
        <f t="shared" si="449"/>
        <v>GastoVisi-TipoViaj-Sexo</v>
      </c>
      <c r="M1164">
        <v>1</v>
      </c>
      <c r="N1164">
        <v>8</v>
      </c>
      <c r="O1164">
        <f t="shared" si="450"/>
        <v>1</v>
      </c>
      <c r="P1164" t="e">
        <f t="shared" ca="1" si="451"/>
        <v>#REF!</v>
      </c>
    </row>
    <row r="1165" spans="2:16" x14ac:dyDescent="0.25">
      <c r="B1165" s="51" t="e">
        <f t="shared" ca="1" si="432"/>
        <v>#REF!</v>
      </c>
      <c r="C1165" s="703" t="e">
        <f t="shared" ca="1" si="433"/>
        <v>#REF!</v>
      </c>
      <c r="I1165" t="s">
        <v>171</v>
      </c>
      <c r="J1165" t="s">
        <v>170</v>
      </c>
      <c r="K1165" t="s">
        <v>159</v>
      </c>
      <c r="L1165" t="str">
        <f t="shared" si="449"/>
        <v>GastoVisi-TipoViaj-Sexo</v>
      </c>
      <c r="N1165">
        <f t="shared" ref="N1165" si="456">N1164</f>
        <v>8</v>
      </c>
      <c r="O1165">
        <f t="shared" si="450"/>
        <v>9</v>
      </c>
      <c r="P1165" t="e">
        <f t="shared" ca="1" si="451"/>
        <v>#REF!</v>
      </c>
    </row>
    <row r="1166" spans="2:16" x14ac:dyDescent="0.25">
      <c r="B1166" s="51" t="e">
        <f t="shared" ca="1" si="432"/>
        <v>#REF!</v>
      </c>
      <c r="C1166" s="703" t="e">
        <f t="shared" ca="1" si="433"/>
        <v>#REF!</v>
      </c>
      <c r="I1166" t="s">
        <v>171</v>
      </c>
      <c r="J1166" t="s">
        <v>170</v>
      </c>
      <c r="K1166" t="s">
        <v>159</v>
      </c>
      <c r="L1166" t="str">
        <f t="shared" si="449"/>
        <v>GastoVisi-TipoViaj-Sexo</v>
      </c>
      <c r="N1166">
        <f>N1165-1</f>
        <v>7</v>
      </c>
      <c r="O1166">
        <f t="shared" si="450"/>
        <v>16</v>
      </c>
      <c r="P1166" t="e">
        <f t="shared" ca="1" si="451"/>
        <v>#REF!</v>
      </c>
    </row>
    <row r="1167" spans="2:16" x14ac:dyDescent="0.25">
      <c r="B1167" s="51" t="e">
        <f t="shared" ca="1" si="432"/>
        <v>#REF!</v>
      </c>
      <c r="C1167" s="703" t="e">
        <f t="shared" ca="1" si="433"/>
        <v>#REF!</v>
      </c>
      <c r="I1167" t="s">
        <v>171</v>
      </c>
      <c r="J1167" t="s">
        <v>170</v>
      </c>
      <c r="K1167" t="s">
        <v>159</v>
      </c>
      <c r="L1167" t="str">
        <f t="shared" ref="L1167:L1168" si="457">IF(LEN(K1167)=0,CONCATENATE(I1167,"-",J1167),CONCATENATE(I1167,"-",J1167,"-",K1167))</f>
        <v>GastoVisi-TipoViaj-Sexo</v>
      </c>
      <c r="N1167">
        <f t="shared" ref="N1167" si="458">N1166</f>
        <v>7</v>
      </c>
      <c r="O1167">
        <f t="shared" si="450"/>
        <v>23</v>
      </c>
      <c r="P1167" t="e">
        <f t="shared" ref="P1167:P1168" ca="1" si="459">INDIRECT("'" &amp; L1167 &amp; "'!A" &amp;  O1167)</f>
        <v>#REF!</v>
      </c>
    </row>
    <row r="1168" spans="2:16" x14ac:dyDescent="0.25">
      <c r="B1168" s="51" t="e">
        <f t="shared" ca="1" si="432"/>
        <v>#REF!</v>
      </c>
      <c r="C1168" s="703" t="e">
        <f t="shared" ca="1" si="433"/>
        <v>#REF!</v>
      </c>
      <c r="I1168" t="s">
        <v>171</v>
      </c>
      <c r="J1168" t="s">
        <v>170</v>
      </c>
      <c r="K1168" t="s">
        <v>159</v>
      </c>
      <c r="L1168" t="str">
        <f t="shared" si="457"/>
        <v>GastoVisi-TipoViaj-Sexo</v>
      </c>
      <c r="N1168">
        <f>N1167+1</f>
        <v>8</v>
      </c>
      <c r="O1168">
        <f t="shared" si="450"/>
        <v>31</v>
      </c>
      <c r="P1168" t="e">
        <f t="shared" ca="1" si="459"/>
        <v>#REF!</v>
      </c>
    </row>
    <row r="1169" spans="2:16" x14ac:dyDescent="0.25">
      <c r="B1169" s="51" t="e">
        <f t="shared" ca="1" si="432"/>
        <v>#REF!</v>
      </c>
      <c r="C1169" s="703" t="e">
        <f t="shared" ca="1" si="433"/>
        <v>#REF!</v>
      </c>
      <c r="I1169" t="s">
        <v>171</v>
      </c>
      <c r="J1169" t="s">
        <v>164</v>
      </c>
      <c r="K1169" t="s">
        <v>159</v>
      </c>
      <c r="L1169" t="str">
        <f t="shared" si="449"/>
        <v>GastoVisi-Vía-Sexo</v>
      </c>
      <c r="M1169">
        <v>1</v>
      </c>
      <c r="N1169">
        <v>9</v>
      </c>
      <c r="O1169">
        <f t="shared" si="450"/>
        <v>1</v>
      </c>
      <c r="P1169" t="e">
        <f t="shared" ca="1" si="451"/>
        <v>#REF!</v>
      </c>
    </row>
    <row r="1170" spans="2:16" x14ac:dyDescent="0.25">
      <c r="B1170" s="51" t="e">
        <f t="shared" ca="1" si="432"/>
        <v>#REF!</v>
      </c>
      <c r="C1170" s="703" t="e">
        <f t="shared" ca="1" si="433"/>
        <v>#REF!</v>
      </c>
      <c r="I1170" t="s">
        <v>171</v>
      </c>
      <c r="J1170" t="s">
        <v>164</v>
      </c>
      <c r="K1170" t="s">
        <v>159</v>
      </c>
      <c r="L1170" t="str">
        <f t="shared" si="449"/>
        <v>GastoVisi-Vía-Sexo</v>
      </c>
      <c r="N1170">
        <f t="shared" ref="N1170" si="460">N1169</f>
        <v>9</v>
      </c>
      <c r="O1170">
        <f t="shared" si="450"/>
        <v>10</v>
      </c>
      <c r="P1170" t="e">
        <f t="shared" ca="1" si="451"/>
        <v>#REF!</v>
      </c>
    </row>
    <row r="1171" spans="2:16" x14ac:dyDescent="0.25">
      <c r="B1171" s="51" t="e">
        <f t="shared" ca="1" si="432"/>
        <v>#REF!</v>
      </c>
      <c r="C1171" s="703" t="e">
        <f t="shared" ca="1" si="433"/>
        <v>#REF!</v>
      </c>
      <c r="I1171" t="s">
        <v>171</v>
      </c>
      <c r="J1171" t="s">
        <v>164</v>
      </c>
      <c r="K1171" t="s">
        <v>159</v>
      </c>
      <c r="L1171" t="str">
        <f t="shared" si="449"/>
        <v>GastoVisi-Vía-Sexo</v>
      </c>
      <c r="N1171">
        <f>N1170-1</f>
        <v>8</v>
      </c>
      <c r="O1171">
        <f t="shared" si="450"/>
        <v>18</v>
      </c>
      <c r="P1171" t="e">
        <f t="shared" ca="1" si="451"/>
        <v>#REF!</v>
      </c>
    </row>
    <row r="1172" spans="2:16" x14ac:dyDescent="0.25">
      <c r="B1172" s="51" t="e">
        <f t="shared" ca="1" si="432"/>
        <v>#REF!</v>
      </c>
      <c r="C1172" s="703" t="e">
        <f t="shared" ca="1" si="433"/>
        <v>#REF!</v>
      </c>
      <c r="I1172" t="s">
        <v>171</v>
      </c>
      <c r="J1172" t="s">
        <v>164</v>
      </c>
      <c r="K1172" t="s">
        <v>159</v>
      </c>
      <c r="L1172" t="str">
        <f t="shared" ref="L1172:L1173" si="461">IF(LEN(K1172)=0,CONCATENATE(I1172,"-",J1172),CONCATENATE(I1172,"-",J1172,"-",K1172))</f>
        <v>GastoVisi-Vía-Sexo</v>
      </c>
      <c r="N1172">
        <f t="shared" ref="N1172" si="462">N1171</f>
        <v>8</v>
      </c>
      <c r="O1172">
        <f t="shared" si="450"/>
        <v>26</v>
      </c>
      <c r="P1172" t="e">
        <f t="shared" ref="P1172:P1173" ca="1" si="463">INDIRECT("'" &amp; L1172 &amp; "'!A" &amp;  O1172)</f>
        <v>#REF!</v>
      </c>
    </row>
    <row r="1173" spans="2:16" x14ac:dyDescent="0.25">
      <c r="B1173" s="51" t="e">
        <f t="shared" ca="1" si="432"/>
        <v>#REF!</v>
      </c>
      <c r="C1173" s="703" t="e">
        <f t="shared" ca="1" si="433"/>
        <v>#REF!</v>
      </c>
      <c r="I1173" t="s">
        <v>171</v>
      </c>
      <c r="J1173" t="s">
        <v>164</v>
      </c>
      <c r="K1173" t="s">
        <v>159</v>
      </c>
      <c r="L1173" t="str">
        <f t="shared" si="461"/>
        <v>GastoVisi-Vía-Sexo</v>
      </c>
      <c r="N1173">
        <f>N1172+1</f>
        <v>9</v>
      </c>
      <c r="O1173">
        <f t="shared" si="450"/>
        <v>35</v>
      </c>
      <c r="P1173" t="e">
        <f t="shared" ca="1" si="463"/>
        <v>#REF!</v>
      </c>
    </row>
    <row r="1174" spans="2:16" x14ac:dyDescent="0.25">
      <c r="B1174" s="51" t="e">
        <f t="shared" ca="1" si="432"/>
        <v>#REF!</v>
      </c>
      <c r="C1174" s="703" t="e">
        <f t="shared" ca="1" si="433"/>
        <v>#REF!</v>
      </c>
      <c r="I1174" t="s">
        <v>171</v>
      </c>
      <c r="J1174" t="s">
        <v>38</v>
      </c>
      <c r="K1174" t="s">
        <v>159</v>
      </c>
      <c r="L1174" t="str">
        <f t="shared" si="449"/>
        <v>GastoVisi-Resi-Sexo</v>
      </c>
      <c r="M1174">
        <v>1</v>
      </c>
      <c r="N1174">
        <v>17</v>
      </c>
      <c r="O1174">
        <f t="shared" si="450"/>
        <v>1</v>
      </c>
      <c r="P1174" t="e">
        <f t="shared" ca="1" si="451"/>
        <v>#REF!</v>
      </c>
    </row>
    <row r="1175" spans="2:16" x14ac:dyDescent="0.25">
      <c r="B1175" s="51" t="e">
        <f t="shared" ca="1" si="432"/>
        <v>#REF!</v>
      </c>
      <c r="C1175" s="703" t="e">
        <f t="shared" ca="1" si="433"/>
        <v>#REF!</v>
      </c>
      <c r="I1175" t="s">
        <v>171</v>
      </c>
      <c r="J1175" t="s">
        <v>38</v>
      </c>
      <c r="K1175" t="s">
        <v>159</v>
      </c>
      <c r="L1175" t="str">
        <f t="shared" si="449"/>
        <v>GastoVisi-Resi-Sexo</v>
      </c>
      <c r="N1175">
        <f t="shared" ref="N1175" si="464">N1174</f>
        <v>17</v>
      </c>
      <c r="O1175">
        <f t="shared" si="450"/>
        <v>18</v>
      </c>
      <c r="P1175" t="e">
        <f t="shared" ca="1" si="451"/>
        <v>#REF!</v>
      </c>
    </row>
    <row r="1176" spans="2:16" x14ac:dyDescent="0.25">
      <c r="B1176" s="51" t="e">
        <f t="shared" ca="1" si="432"/>
        <v>#REF!</v>
      </c>
      <c r="C1176" s="703" t="e">
        <f t="shared" ca="1" si="433"/>
        <v>#REF!</v>
      </c>
      <c r="I1176" t="s">
        <v>171</v>
      </c>
      <c r="J1176" t="s">
        <v>38</v>
      </c>
      <c r="K1176" t="s">
        <v>159</v>
      </c>
      <c r="L1176" t="str">
        <f t="shared" si="449"/>
        <v>GastoVisi-Resi-Sexo</v>
      </c>
      <c r="N1176">
        <f>N1175-1</f>
        <v>16</v>
      </c>
      <c r="O1176">
        <f t="shared" si="450"/>
        <v>34</v>
      </c>
      <c r="P1176" t="e">
        <f t="shared" ca="1" si="451"/>
        <v>#REF!</v>
      </c>
    </row>
    <row r="1177" spans="2:16" x14ac:dyDescent="0.25">
      <c r="B1177" s="51" t="e">
        <f t="shared" ca="1" si="432"/>
        <v>#REF!</v>
      </c>
      <c r="C1177" s="703" t="e">
        <f t="shared" ca="1" si="433"/>
        <v>#REF!</v>
      </c>
      <c r="I1177" t="s">
        <v>171</v>
      </c>
      <c r="J1177" t="s">
        <v>38</v>
      </c>
      <c r="K1177" t="s">
        <v>159</v>
      </c>
      <c r="L1177" t="str">
        <f t="shared" ref="L1177:L1178" si="465">IF(LEN(K1177)=0,CONCATENATE(I1177,"-",J1177),CONCATENATE(I1177,"-",J1177,"-",K1177))</f>
        <v>GastoVisi-Resi-Sexo</v>
      </c>
      <c r="N1177">
        <f t="shared" ref="N1177" si="466">N1176</f>
        <v>16</v>
      </c>
      <c r="O1177">
        <f t="shared" si="450"/>
        <v>50</v>
      </c>
      <c r="P1177" t="e">
        <f t="shared" ref="P1177:P1178" ca="1" si="467">INDIRECT("'" &amp; L1177 &amp; "'!A" &amp;  O1177)</f>
        <v>#REF!</v>
      </c>
    </row>
    <row r="1178" spans="2:16" x14ac:dyDescent="0.25">
      <c r="B1178" s="51" t="e">
        <f t="shared" ca="1" si="432"/>
        <v>#REF!</v>
      </c>
      <c r="C1178" s="703" t="e">
        <f t="shared" ca="1" si="433"/>
        <v>#REF!</v>
      </c>
      <c r="I1178" t="s">
        <v>171</v>
      </c>
      <c r="J1178" t="s">
        <v>38</v>
      </c>
      <c r="K1178" t="s">
        <v>159</v>
      </c>
      <c r="L1178" t="str">
        <f t="shared" si="465"/>
        <v>GastoVisi-Resi-Sexo</v>
      </c>
      <c r="N1178">
        <f>N1177+1</f>
        <v>17</v>
      </c>
      <c r="O1178">
        <f t="shared" si="450"/>
        <v>67</v>
      </c>
      <c r="P1178" t="e">
        <f t="shared" ca="1" si="467"/>
        <v>#REF!</v>
      </c>
    </row>
    <row r="1179" spans="2:16" x14ac:dyDescent="0.25">
      <c r="B1179" s="51" t="e">
        <f t="shared" ca="1" si="432"/>
        <v>#REF!</v>
      </c>
      <c r="C1179" s="703" t="e">
        <f t="shared" ca="1" si="433"/>
        <v>#REF!</v>
      </c>
      <c r="I1179" t="s">
        <v>171</v>
      </c>
      <c r="J1179" t="s">
        <v>23</v>
      </c>
      <c r="K1179" t="s">
        <v>159</v>
      </c>
      <c r="L1179" t="str">
        <f t="shared" si="449"/>
        <v>GastoVisi-Motivo-Sexo</v>
      </c>
      <c r="M1179">
        <v>1</v>
      </c>
      <c r="N1179">
        <v>12</v>
      </c>
      <c r="O1179">
        <f t="shared" si="450"/>
        <v>1</v>
      </c>
      <c r="P1179" t="e">
        <f t="shared" ca="1" si="451"/>
        <v>#REF!</v>
      </c>
    </row>
    <row r="1180" spans="2:16" x14ac:dyDescent="0.25">
      <c r="B1180" s="51" t="e">
        <f t="shared" ca="1" si="432"/>
        <v>#REF!</v>
      </c>
      <c r="C1180" s="703" t="e">
        <f t="shared" ca="1" si="433"/>
        <v>#REF!</v>
      </c>
      <c r="I1180" t="s">
        <v>171</v>
      </c>
      <c r="J1180" t="s">
        <v>23</v>
      </c>
      <c r="K1180" t="s">
        <v>159</v>
      </c>
      <c r="L1180" t="str">
        <f t="shared" si="449"/>
        <v>GastoVisi-Motivo-Sexo</v>
      </c>
      <c r="N1180">
        <f t="shared" ref="N1180" si="468">N1179</f>
        <v>12</v>
      </c>
      <c r="O1180">
        <f t="shared" si="450"/>
        <v>13</v>
      </c>
      <c r="P1180" t="e">
        <f t="shared" ca="1" si="451"/>
        <v>#REF!</v>
      </c>
    </row>
    <row r="1181" spans="2:16" x14ac:dyDescent="0.25">
      <c r="B1181" s="51" t="e">
        <f t="shared" ca="1" si="432"/>
        <v>#REF!</v>
      </c>
      <c r="C1181" s="703" t="e">
        <f t="shared" ca="1" si="433"/>
        <v>#REF!</v>
      </c>
      <c r="I1181" t="s">
        <v>171</v>
      </c>
      <c r="J1181" t="s">
        <v>23</v>
      </c>
      <c r="K1181" t="s">
        <v>159</v>
      </c>
      <c r="L1181" t="str">
        <f t="shared" si="449"/>
        <v>GastoVisi-Motivo-Sexo</v>
      </c>
      <c r="N1181">
        <f>N1180-1</f>
        <v>11</v>
      </c>
      <c r="O1181">
        <f t="shared" si="450"/>
        <v>24</v>
      </c>
      <c r="P1181" t="e">
        <f t="shared" ca="1" si="451"/>
        <v>#REF!</v>
      </c>
    </row>
    <row r="1182" spans="2:16" x14ac:dyDescent="0.25">
      <c r="B1182" s="51" t="e">
        <f t="shared" ca="1" si="432"/>
        <v>#REF!</v>
      </c>
      <c r="C1182" s="703" t="e">
        <f t="shared" ca="1" si="433"/>
        <v>#REF!</v>
      </c>
      <c r="I1182" t="s">
        <v>171</v>
      </c>
      <c r="J1182" t="s">
        <v>23</v>
      </c>
      <c r="K1182" t="s">
        <v>159</v>
      </c>
      <c r="L1182" t="str">
        <f t="shared" ref="L1182:L1231" si="469">IF(LEN(K1182)=0,CONCATENATE(I1182,"-",J1182),CONCATENATE(I1182,"-",J1182,"-",K1182))</f>
        <v>GastoVisi-Motivo-Sexo</v>
      </c>
      <c r="N1182">
        <f t="shared" ref="N1182" si="470">N1181</f>
        <v>11</v>
      </c>
      <c r="O1182">
        <f t="shared" si="450"/>
        <v>35</v>
      </c>
      <c r="P1182" t="e">
        <f t="shared" ref="P1182:P1231" ca="1" si="471">INDIRECT("'" &amp; L1182 &amp; "'!A" &amp;  O1182)</f>
        <v>#REF!</v>
      </c>
    </row>
    <row r="1183" spans="2:16" x14ac:dyDescent="0.25">
      <c r="B1183" s="51" t="e">
        <f t="shared" ca="1" si="432"/>
        <v>#REF!</v>
      </c>
      <c r="C1183" s="703" t="e">
        <f t="shared" ca="1" si="433"/>
        <v>#REF!</v>
      </c>
      <c r="I1183" t="s">
        <v>171</v>
      </c>
      <c r="J1183" t="s">
        <v>23</v>
      </c>
      <c r="K1183" t="s">
        <v>159</v>
      </c>
      <c r="L1183" t="str">
        <f t="shared" si="469"/>
        <v>GastoVisi-Motivo-Sexo</v>
      </c>
      <c r="N1183">
        <f>N1182+1</f>
        <v>12</v>
      </c>
      <c r="O1183">
        <f t="shared" si="450"/>
        <v>47</v>
      </c>
      <c r="P1183" t="e">
        <f t="shared" ca="1" si="471"/>
        <v>#REF!</v>
      </c>
    </row>
    <row r="1184" spans="2:16" x14ac:dyDescent="0.25">
      <c r="B1184" s="51" t="e">
        <f t="shared" ca="1" si="432"/>
        <v>#REF!</v>
      </c>
      <c r="C1184" s="703" t="e">
        <f t="shared" ca="1" si="433"/>
        <v>#REF!</v>
      </c>
      <c r="I1184" t="s">
        <v>168</v>
      </c>
      <c r="J1184" t="s">
        <v>159</v>
      </c>
      <c r="L1184" t="str">
        <f t="shared" si="469"/>
        <v>DistriGastoVisi-Sexo</v>
      </c>
      <c r="M1184">
        <v>1</v>
      </c>
      <c r="N1184">
        <v>9</v>
      </c>
      <c r="O1184">
        <f t="shared" ref="O1184:O1200" si="472">IF(M1184=1,1,O1183+N1184)</f>
        <v>1</v>
      </c>
      <c r="P1184" t="e">
        <f t="shared" ca="1" si="471"/>
        <v>#REF!</v>
      </c>
    </row>
    <row r="1185" spans="2:16" x14ac:dyDescent="0.25">
      <c r="B1185" s="51" t="e">
        <f t="shared" ca="1" si="432"/>
        <v>#REF!</v>
      </c>
      <c r="C1185" s="703" t="e">
        <f t="shared" ca="1" si="433"/>
        <v>#REF!</v>
      </c>
      <c r="I1185" t="s">
        <v>168</v>
      </c>
      <c r="J1185" t="s">
        <v>159</v>
      </c>
      <c r="L1185" t="str">
        <f t="shared" si="469"/>
        <v>DistriGastoVisi-Sexo</v>
      </c>
      <c r="N1185">
        <f t="shared" ref="N1185:N1186" si="473">N1184</f>
        <v>9</v>
      </c>
      <c r="O1185">
        <f t="shared" si="472"/>
        <v>10</v>
      </c>
      <c r="P1185" t="e">
        <f t="shared" ca="1" si="471"/>
        <v>#REF!</v>
      </c>
    </row>
    <row r="1186" spans="2:16" x14ac:dyDescent="0.25">
      <c r="B1186" s="51" t="e">
        <f t="shared" ca="1" si="432"/>
        <v>#REF!</v>
      </c>
      <c r="C1186" s="703" t="e">
        <f t="shared" ca="1" si="433"/>
        <v>#REF!</v>
      </c>
      <c r="I1186" t="s">
        <v>168</v>
      </c>
      <c r="J1186" t="s">
        <v>159</v>
      </c>
      <c r="L1186" t="str">
        <f t="shared" si="469"/>
        <v>DistriGastoVisi-Sexo</v>
      </c>
      <c r="N1186">
        <f t="shared" si="473"/>
        <v>9</v>
      </c>
      <c r="O1186">
        <f t="shared" si="472"/>
        <v>19</v>
      </c>
      <c r="P1186" t="e">
        <f t="shared" ca="1" si="471"/>
        <v>#REF!</v>
      </c>
    </row>
    <row r="1187" spans="2:16" x14ac:dyDescent="0.25">
      <c r="B1187" s="51" t="e">
        <f t="shared" ca="1" si="432"/>
        <v>#REF!</v>
      </c>
      <c r="C1187" s="703" t="e">
        <f t="shared" ca="1" si="433"/>
        <v>#REF!</v>
      </c>
      <c r="I1187" t="s">
        <v>165</v>
      </c>
      <c r="J1187" t="s">
        <v>178</v>
      </c>
      <c r="K1187" t="s">
        <v>159</v>
      </c>
      <c r="L1187" t="str">
        <f t="shared" si="469"/>
        <v>Tur-SerieAnual-Sexo</v>
      </c>
      <c r="M1187">
        <v>1</v>
      </c>
      <c r="N1187">
        <v>1</v>
      </c>
      <c r="O1187">
        <f t="shared" si="472"/>
        <v>1</v>
      </c>
      <c r="P1187" t="e">
        <f t="shared" ca="1" si="471"/>
        <v>#REF!</v>
      </c>
    </row>
    <row r="1188" spans="2:16" x14ac:dyDescent="0.25">
      <c r="B1188" s="51" t="e">
        <f t="shared" ca="1" si="432"/>
        <v>#REF!</v>
      </c>
      <c r="C1188" s="703" t="e">
        <f t="shared" ca="1" si="433"/>
        <v>#REF!</v>
      </c>
      <c r="I1188" t="s">
        <v>165</v>
      </c>
      <c r="J1188" t="s">
        <v>178</v>
      </c>
      <c r="K1188" t="s">
        <v>159</v>
      </c>
      <c r="L1188" t="str">
        <f t="shared" si="469"/>
        <v>Tur-SerieAnual-Sexo</v>
      </c>
      <c r="N1188">
        <v>13</v>
      </c>
      <c r="O1188">
        <f t="shared" si="472"/>
        <v>14</v>
      </c>
      <c r="P1188" t="e">
        <f t="shared" ca="1" si="471"/>
        <v>#REF!</v>
      </c>
    </row>
    <row r="1189" spans="2:16" x14ac:dyDescent="0.25">
      <c r="B1189" s="51" t="e">
        <f t="shared" ca="1" si="432"/>
        <v>#REF!</v>
      </c>
      <c r="C1189" s="703" t="e">
        <f t="shared" ca="1" si="433"/>
        <v>#REF!</v>
      </c>
      <c r="I1189" t="s">
        <v>165</v>
      </c>
      <c r="J1189" t="s">
        <v>36</v>
      </c>
      <c r="K1189" t="s">
        <v>159</v>
      </c>
      <c r="L1189" t="str">
        <f t="shared" si="469"/>
        <v>Tur-Mes-Sexo</v>
      </c>
      <c r="M1189">
        <v>1</v>
      </c>
      <c r="N1189">
        <v>18</v>
      </c>
      <c r="O1189">
        <f t="shared" si="472"/>
        <v>1</v>
      </c>
      <c r="P1189" t="e">
        <f t="shared" ca="1" si="471"/>
        <v>#REF!</v>
      </c>
    </row>
    <row r="1190" spans="2:16" x14ac:dyDescent="0.25">
      <c r="B1190" s="51" t="e">
        <f t="shared" ca="1" si="432"/>
        <v>#REF!</v>
      </c>
      <c r="C1190" s="703" t="e">
        <f t="shared" ca="1" si="433"/>
        <v>#REF!</v>
      </c>
      <c r="I1190" t="s">
        <v>165</v>
      </c>
      <c r="J1190" t="s">
        <v>36</v>
      </c>
      <c r="K1190" t="s">
        <v>159</v>
      </c>
      <c r="L1190" t="str">
        <f t="shared" si="469"/>
        <v>Tur-Mes-Sexo</v>
      </c>
      <c r="N1190">
        <f t="shared" ref="N1190" si="474">N1189</f>
        <v>18</v>
      </c>
      <c r="O1190">
        <f t="shared" si="472"/>
        <v>19</v>
      </c>
      <c r="P1190" t="e">
        <f t="shared" ca="1" si="471"/>
        <v>#REF!</v>
      </c>
    </row>
    <row r="1191" spans="2:16" x14ac:dyDescent="0.25">
      <c r="B1191" s="51" t="e">
        <f t="shared" ca="1" si="432"/>
        <v>#REF!</v>
      </c>
      <c r="C1191" s="703" t="e">
        <f t="shared" ca="1" si="433"/>
        <v>#REF!</v>
      </c>
      <c r="I1191" t="s">
        <v>165</v>
      </c>
      <c r="J1191" t="s">
        <v>36</v>
      </c>
      <c r="K1191" t="s">
        <v>159</v>
      </c>
      <c r="L1191" t="str">
        <f t="shared" si="469"/>
        <v>Tur-Mes-Sexo</v>
      </c>
      <c r="N1191">
        <f>N1190-1</f>
        <v>17</v>
      </c>
      <c r="O1191">
        <f t="shared" si="472"/>
        <v>36</v>
      </c>
      <c r="P1191" t="e">
        <f t="shared" ca="1" si="471"/>
        <v>#REF!</v>
      </c>
    </row>
    <row r="1192" spans="2:16" x14ac:dyDescent="0.25">
      <c r="B1192" s="51" t="e">
        <f t="shared" ca="1" si="432"/>
        <v>#REF!</v>
      </c>
      <c r="C1192" s="703" t="e">
        <f t="shared" ca="1" si="433"/>
        <v>#REF!</v>
      </c>
      <c r="I1192" t="s">
        <v>165</v>
      </c>
      <c r="J1192" t="s">
        <v>164</v>
      </c>
      <c r="K1192" t="s">
        <v>159</v>
      </c>
      <c r="L1192" t="str">
        <f t="shared" si="469"/>
        <v>Tur-Vía-Sexo</v>
      </c>
      <c r="M1192">
        <v>1</v>
      </c>
      <c r="N1192">
        <v>9</v>
      </c>
      <c r="O1192">
        <f t="shared" si="472"/>
        <v>1</v>
      </c>
      <c r="P1192" t="e">
        <f t="shared" ca="1" si="471"/>
        <v>#REF!</v>
      </c>
    </row>
    <row r="1193" spans="2:16" x14ac:dyDescent="0.25">
      <c r="B1193" s="51" t="e">
        <f t="shared" ca="1" si="432"/>
        <v>#REF!</v>
      </c>
      <c r="C1193" s="703" t="e">
        <f t="shared" ca="1" si="433"/>
        <v>#REF!</v>
      </c>
      <c r="I1193" t="s">
        <v>165</v>
      </c>
      <c r="J1193" t="s">
        <v>164</v>
      </c>
      <c r="K1193" t="s">
        <v>159</v>
      </c>
      <c r="L1193" t="str">
        <f t="shared" si="469"/>
        <v>Tur-Vía-Sexo</v>
      </c>
      <c r="N1193">
        <f t="shared" ref="N1193" si="475">N1192</f>
        <v>9</v>
      </c>
      <c r="O1193">
        <f t="shared" si="472"/>
        <v>10</v>
      </c>
      <c r="P1193" t="e">
        <f t="shared" ca="1" si="471"/>
        <v>#REF!</v>
      </c>
    </row>
    <row r="1194" spans="2:16" x14ac:dyDescent="0.25">
      <c r="B1194" s="51" t="e">
        <f t="shared" ca="1" si="432"/>
        <v>#REF!</v>
      </c>
      <c r="C1194" s="703" t="e">
        <f t="shared" ca="1" si="433"/>
        <v>#REF!</v>
      </c>
      <c r="I1194" t="s">
        <v>165</v>
      </c>
      <c r="J1194" t="s">
        <v>164</v>
      </c>
      <c r="K1194" t="s">
        <v>159</v>
      </c>
      <c r="L1194" t="str">
        <f t="shared" si="469"/>
        <v>Tur-Vía-Sexo</v>
      </c>
      <c r="N1194">
        <f>N1193-1</f>
        <v>8</v>
      </c>
      <c r="O1194">
        <f t="shared" si="472"/>
        <v>18</v>
      </c>
      <c r="P1194" t="e">
        <f t="shared" ca="1" si="471"/>
        <v>#REF!</v>
      </c>
    </row>
    <row r="1195" spans="2:16" x14ac:dyDescent="0.25">
      <c r="B1195" s="51" t="e">
        <f t="shared" ca="1" si="432"/>
        <v>#REF!</v>
      </c>
      <c r="C1195" s="703" t="e">
        <f t="shared" ca="1" si="433"/>
        <v>#REF!</v>
      </c>
      <c r="I1195" t="s">
        <v>165</v>
      </c>
      <c r="J1195" t="s">
        <v>38</v>
      </c>
      <c r="K1195" t="s">
        <v>159</v>
      </c>
      <c r="L1195" t="str">
        <f t="shared" si="469"/>
        <v>Tur-Resi-Sexo</v>
      </c>
      <c r="M1195">
        <v>1</v>
      </c>
      <c r="N1195">
        <v>17</v>
      </c>
      <c r="O1195">
        <f t="shared" si="472"/>
        <v>1</v>
      </c>
      <c r="P1195" t="e">
        <f t="shared" ca="1" si="471"/>
        <v>#REF!</v>
      </c>
    </row>
    <row r="1196" spans="2:16" x14ac:dyDescent="0.25">
      <c r="B1196" s="51" t="e">
        <f t="shared" ca="1" si="432"/>
        <v>#REF!</v>
      </c>
      <c r="C1196" s="703" t="e">
        <f t="shared" ca="1" si="433"/>
        <v>#REF!</v>
      </c>
      <c r="I1196" t="s">
        <v>165</v>
      </c>
      <c r="J1196" t="s">
        <v>38</v>
      </c>
      <c r="K1196" t="s">
        <v>159</v>
      </c>
      <c r="L1196" t="str">
        <f t="shared" si="469"/>
        <v>Tur-Resi-Sexo</v>
      </c>
      <c r="N1196">
        <f t="shared" ref="N1196" si="476">N1195</f>
        <v>17</v>
      </c>
      <c r="O1196">
        <f t="shared" si="472"/>
        <v>18</v>
      </c>
      <c r="P1196" t="e">
        <f t="shared" ca="1" si="471"/>
        <v>#REF!</v>
      </c>
    </row>
    <row r="1197" spans="2:16" x14ac:dyDescent="0.25">
      <c r="B1197" s="51" t="e">
        <f t="shared" ca="1" si="432"/>
        <v>#REF!</v>
      </c>
      <c r="C1197" s="703" t="e">
        <f t="shared" ca="1" si="433"/>
        <v>#REF!</v>
      </c>
      <c r="I1197" t="s">
        <v>165</v>
      </c>
      <c r="J1197" t="s">
        <v>38</v>
      </c>
      <c r="K1197" t="s">
        <v>159</v>
      </c>
      <c r="L1197" t="str">
        <f t="shared" si="469"/>
        <v>Tur-Resi-Sexo</v>
      </c>
      <c r="N1197">
        <f>N1196-1</f>
        <v>16</v>
      </c>
      <c r="O1197">
        <f t="shared" si="472"/>
        <v>34</v>
      </c>
      <c r="P1197" t="e">
        <f t="shared" ca="1" si="471"/>
        <v>#REF!</v>
      </c>
    </row>
    <row r="1198" spans="2:16" x14ac:dyDescent="0.25">
      <c r="B1198" s="51" t="e">
        <f t="shared" ca="1" si="432"/>
        <v>#REF!</v>
      </c>
      <c r="C1198" s="703" t="e">
        <f t="shared" ca="1" si="433"/>
        <v>#REF!</v>
      </c>
      <c r="I1198" t="s">
        <v>165</v>
      </c>
      <c r="J1198" t="s">
        <v>23</v>
      </c>
      <c r="K1198" t="s">
        <v>159</v>
      </c>
      <c r="L1198" t="str">
        <f t="shared" si="469"/>
        <v>Tur-Motivo-Sexo</v>
      </c>
      <c r="M1198">
        <v>1</v>
      </c>
      <c r="N1198">
        <v>11</v>
      </c>
      <c r="O1198">
        <f t="shared" si="472"/>
        <v>1</v>
      </c>
      <c r="P1198" t="e">
        <f t="shared" ca="1" si="471"/>
        <v>#REF!</v>
      </c>
    </row>
    <row r="1199" spans="2:16" x14ac:dyDescent="0.25">
      <c r="B1199" s="51" t="e">
        <f t="shared" ca="1" si="432"/>
        <v>#REF!</v>
      </c>
      <c r="C1199" s="703" t="e">
        <f t="shared" ca="1" si="433"/>
        <v>#REF!</v>
      </c>
      <c r="I1199" t="s">
        <v>165</v>
      </c>
      <c r="J1199" t="s">
        <v>23</v>
      </c>
      <c r="K1199" t="s">
        <v>159</v>
      </c>
      <c r="L1199" t="str">
        <f t="shared" si="469"/>
        <v>Tur-Motivo-Sexo</v>
      </c>
      <c r="N1199">
        <f t="shared" ref="N1199" si="477">N1198</f>
        <v>11</v>
      </c>
      <c r="O1199">
        <f t="shared" si="472"/>
        <v>12</v>
      </c>
      <c r="P1199" t="e">
        <f t="shared" ca="1" si="471"/>
        <v>#REF!</v>
      </c>
    </row>
    <row r="1200" spans="2:16" x14ac:dyDescent="0.25">
      <c r="B1200" s="51" t="e">
        <f t="shared" ca="1" si="432"/>
        <v>#REF!</v>
      </c>
      <c r="C1200" s="703" t="e">
        <f t="shared" ca="1" si="433"/>
        <v>#REF!</v>
      </c>
      <c r="I1200" t="s">
        <v>165</v>
      </c>
      <c r="J1200" t="s">
        <v>23</v>
      </c>
      <c r="K1200" t="s">
        <v>159</v>
      </c>
      <c r="L1200" t="str">
        <f t="shared" si="469"/>
        <v>Tur-Motivo-Sexo</v>
      </c>
      <c r="N1200">
        <f>N1199-1</f>
        <v>10</v>
      </c>
      <c r="O1200">
        <f t="shared" si="472"/>
        <v>22</v>
      </c>
      <c r="P1200" t="e">
        <f t="shared" ca="1" si="471"/>
        <v>#REF!</v>
      </c>
    </row>
    <row r="1201" spans="2:16" x14ac:dyDescent="0.25">
      <c r="B1201" s="51" t="e">
        <f t="shared" ca="1" si="432"/>
        <v>#REF!</v>
      </c>
      <c r="C1201" s="703" t="e">
        <f t="shared" ca="1" si="433"/>
        <v>#REF!</v>
      </c>
      <c r="I1201" t="s">
        <v>165</v>
      </c>
      <c r="J1201" t="s">
        <v>33</v>
      </c>
      <c r="K1201" t="s">
        <v>159</v>
      </c>
      <c r="L1201" t="str">
        <f t="shared" ref="L1201:L1209" si="478">IF(LEN(K1201)=0,CONCATENATE(I1201,"-",J1201),CONCATENATE(I1201,"-",J1201,"-",K1201))</f>
        <v>Tur-Duración-Sexo</v>
      </c>
      <c r="M1201">
        <v>1</v>
      </c>
      <c r="N1201">
        <v>12</v>
      </c>
      <c r="O1201">
        <f t="shared" ref="O1201:O1233" si="479">IF(M1201=1,1,O1200+N1201)</f>
        <v>1</v>
      </c>
      <c r="P1201" t="e">
        <f t="shared" ref="P1201:P1209" ca="1" si="480">INDIRECT("'" &amp; L1201 &amp; "'!A" &amp;  O1201)</f>
        <v>#REF!</v>
      </c>
    </row>
    <row r="1202" spans="2:16" x14ac:dyDescent="0.25">
      <c r="B1202" s="51" t="e">
        <f t="shared" ref="B1202:B1265" ca="1" si="481">MID(P1202,1,FIND(".-",P1202)-1)</f>
        <v>#REF!</v>
      </c>
      <c r="C1202" s="703" t="e">
        <f t="shared" ref="C1202:C1265" ca="1" si="482">MID(P1202,FIND(".-",P1202)+3,(LEN(P1202)-FIND(".-",P1202)-2))</f>
        <v>#REF!</v>
      </c>
      <c r="I1202" t="s">
        <v>165</v>
      </c>
      <c r="J1202" t="s">
        <v>33</v>
      </c>
      <c r="K1202" t="s">
        <v>159</v>
      </c>
      <c r="L1202" t="str">
        <f t="shared" si="478"/>
        <v>Tur-Duración-Sexo</v>
      </c>
      <c r="N1202">
        <f t="shared" ref="N1202" si="483">N1201</f>
        <v>12</v>
      </c>
      <c r="O1202">
        <f t="shared" si="479"/>
        <v>13</v>
      </c>
      <c r="P1202" t="e">
        <f t="shared" ca="1" si="480"/>
        <v>#REF!</v>
      </c>
    </row>
    <row r="1203" spans="2:16" x14ac:dyDescent="0.25">
      <c r="B1203" s="51" t="e">
        <f t="shared" ca="1" si="481"/>
        <v>#REF!</v>
      </c>
      <c r="C1203" s="703" t="e">
        <f t="shared" ca="1" si="482"/>
        <v>#REF!</v>
      </c>
      <c r="I1203" t="s">
        <v>165</v>
      </c>
      <c r="J1203" t="s">
        <v>33</v>
      </c>
      <c r="K1203" t="s">
        <v>159</v>
      </c>
      <c r="L1203" t="str">
        <f t="shared" si="478"/>
        <v>Tur-Duración-Sexo</v>
      </c>
      <c r="N1203">
        <f>N1202-1</f>
        <v>11</v>
      </c>
      <c r="O1203">
        <f t="shared" si="479"/>
        <v>24</v>
      </c>
      <c r="P1203" t="e">
        <f t="shared" ca="1" si="480"/>
        <v>#REF!</v>
      </c>
    </row>
    <row r="1204" spans="2:16" x14ac:dyDescent="0.25">
      <c r="B1204" s="51" t="e">
        <f t="shared" ca="1" si="481"/>
        <v>#REF!</v>
      </c>
      <c r="C1204" s="703" t="e">
        <f t="shared" ca="1" si="482"/>
        <v>#REF!</v>
      </c>
      <c r="I1204" t="s">
        <v>165</v>
      </c>
      <c r="J1204" t="s">
        <v>39</v>
      </c>
      <c r="K1204" t="s">
        <v>159</v>
      </c>
      <c r="L1204" t="str">
        <f t="shared" si="478"/>
        <v>Tur-Aloja-Sexo</v>
      </c>
      <c r="M1204">
        <v>1</v>
      </c>
      <c r="N1204">
        <v>12</v>
      </c>
      <c r="O1204">
        <f t="shared" si="479"/>
        <v>1</v>
      </c>
      <c r="P1204" t="e">
        <f t="shared" ca="1" si="480"/>
        <v>#REF!</v>
      </c>
    </row>
    <row r="1205" spans="2:16" x14ac:dyDescent="0.25">
      <c r="B1205" s="51" t="e">
        <f t="shared" ca="1" si="481"/>
        <v>#REF!</v>
      </c>
      <c r="C1205" s="703" t="e">
        <f t="shared" ca="1" si="482"/>
        <v>#REF!</v>
      </c>
      <c r="I1205" t="s">
        <v>165</v>
      </c>
      <c r="J1205" t="s">
        <v>39</v>
      </c>
      <c r="K1205" t="s">
        <v>159</v>
      </c>
      <c r="L1205" t="str">
        <f t="shared" si="478"/>
        <v>Tur-Aloja-Sexo</v>
      </c>
      <c r="N1205">
        <f t="shared" ref="N1205" si="484">N1204</f>
        <v>12</v>
      </c>
      <c r="O1205">
        <f t="shared" si="479"/>
        <v>13</v>
      </c>
      <c r="P1205" t="e">
        <f t="shared" ca="1" si="480"/>
        <v>#REF!</v>
      </c>
    </row>
    <row r="1206" spans="2:16" x14ac:dyDescent="0.25">
      <c r="B1206" s="51" t="e">
        <f t="shared" ca="1" si="481"/>
        <v>#REF!</v>
      </c>
      <c r="C1206" s="703" t="e">
        <f t="shared" ca="1" si="482"/>
        <v>#REF!</v>
      </c>
      <c r="I1206" t="s">
        <v>165</v>
      </c>
      <c r="J1206" t="s">
        <v>39</v>
      </c>
      <c r="K1206" t="s">
        <v>159</v>
      </c>
      <c r="L1206" t="str">
        <f t="shared" si="478"/>
        <v>Tur-Aloja-Sexo</v>
      </c>
      <c r="N1206">
        <f>N1205-1</f>
        <v>11</v>
      </c>
      <c r="O1206">
        <f t="shared" si="479"/>
        <v>24</v>
      </c>
      <c r="P1206" t="e">
        <f t="shared" ca="1" si="480"/>
        <v>#REF!</v>
      </c>
    </row>
    <row r="1207" spans="2:16" x14ac:dyDescent="0.25">
      <c r="B1207" s="51" t="e">
        <f t="shared" ca="1" si="481"/>
        <v>#REF!</v>
      </c>
      <c r="C1207" s="703" t="e">
        <f t="shared" ca="1" si="482"/>
        <v>#REF!</v>
      </c>
      <c r="I1207" t="s">
        <v>165</v>
      </c>
      <c r="J1207" t="s">
        <v>40</v>
      </c>
      <c r="K1207" t="s">
        <v>159</v>
      </c>
      <c r="L1207" t="str">
        <f t="shared" si="478"/>
        <v>Tur-Paquete-Sexo</v>
      </c>
      <c r="M1207">
        <v>1</v>
      </c>
      <c r="N1207">
        <v>8</v>
      </c>
      <c r="O1207">
        <f t="shared" si="479"/>
        <v>1</v>
      </c>
      <c r="P1207" t="e">
        <f t="shared" ca="1" si="480"/>
        <v>#REF!</v>
      </c>
    </row>
    <row r="1208" spans="2:16" x14ac:dyDescent="0.25">
      <c r="B1208" s="51" t="e">
        <f t="shared" ca="1" si="481"/>
        <v>#REF!</v>
      </c>
      <c r="C1208" s="703" t="e">
        <f t="shared" ca="1" si="482"/>
        <v>#REF!</v>
      </c>
      <c r="I1208" t="s">
        <v>165</v>
      </c>
      <c r="J1208" t="s">
        <v>40</v>
      </c>
      <c r="K1208" t="s">
        <v>159</v>
      </c>
      <c r="L1208" t="str">
        <f t="shared" si="478"/>
        <v>Tur-Paquete-Sexo</v>
      </c>
      <c r="N1208">
        <f t="shared" ref="N1208" si="485">N1207</f>
        <v>8</v>
      </c>
      <c r="O1208">
        <f t="shared" si="479"/>
        <v>9</v>
      </c>
      <c r="P1208" t="e">
        <f t="shared" ca="1" si="480"/>
        <v>#REF!</v>
      </c>
    </row>
    <row r="1209" spans="2:16" x14ac:dyDescent="0.25">
      <c r="B1209" s="51" t="e">
        <f t="shared" ca="1" si="481"/>
        <v>#REF!</v>
      </c>
      <c r="C1209" s="703" t="e">
        <f t="shared" ca="1" si="482"/>
        <v>#REF!</v>
      </c>
      <c r="I1209" t="s">
        <v>165</v>
      </c>
      <c r="J1209" t="s">
        <v>40</v>
      </c>
      <c r="K1209" t="s">
        <v>159</v>
      </c>
      <c r="L1209" t="str">
        <f t="shared" si="478"/>
        <v>Tur-Paquete-Sexo</v>
      </c>
      <c r="N1209">
        <f>N1208-1</f>
        <v>7</v>
      </c>
      <c r="O1209">
        <f t="shared" si="479"/>
        <v>16</v>
      </c>
      <c r="P1209" t="e">
        <f t="shared" ca="1" si="480"/>
        <v>#REF!</v>
      </c>
    </row>
    <row r="1210" spans="2:16" x14ac:dyDescent="0.25">
      <c r="B1210" s="51" t="e">
        <f t="shared" ca="1" si="481"/>
        <v>#REF!</v>
      </c>
      <c r="C1210" s="703" t="e">
        <f t="shared" ca="1" si="482"/>
        <v>#REF!</v>
      </c>
      <c r="I1210" t="s">
        <v>173</v>
      </c>
      <c r="J1210" t="s">
        <v>178</v>
      </c>
      <c r="K1210" t="s">
        <v>159</v>
      </c>
      <c r="L1210" t="str">
        <f t="shared" si="469"/>
        <v>GastoTur-SerieAnual-Sexo</v>
      </c>
      <c r="M1210">
        <v>1</v>
      </c>
      <c r="N1210">
        <v>13</v>
      </c>
      <c r="O1210">
        <f t="shared" si="479"/>
        <v>1</v>
      </c>
      <c r="P1210" t="e">
        <f t="shared" ca="1" si="471"/>
        <v>#REF!</v>
      </c>
    </row>
    <row r="1211" spans="2:16" x14ac:dyDescent="0.25">
      <c r="B1211" s="51" t="e">
        <f t="shared" ca="1" si="481"/>
        <v>#REF!</v>
      </c>
      <c r="C1211" s="703" t="e">
        <f t="shared" ca="1" si="482"/>
        <v>#REF!</v>
      </c>
      <c r="I1211" t="s">
        <v>173</v>
      </c>
      <c r="J1211" t="s">
        <v>178</v>
      </c>
      <c r="K1211" t="s">
        <v>159</v>
      </c>
      <c r="L1211" t="str">
        <f t="shared" si="469"/>
        <v>GastoTur-SerieAnual-Sexo</v>
      </c>
      <c r="N1211">
        <f t="shared" ref="N1211" si="486">N1210</f>
        <v>13</v>
      </c>
      <c r="O1211">
        <f t="shared" si="479"/>
        <v>14</v>
      </c>
      <c r="P1211" t="e">
        <f t="shared" ca="1" si="471"/>
        <v>#REF!</v>
      </c>
    </row>
    <row r="1212" spans="2:16" x14ac:dyDescent="0.25">
      <c r="B1212" s="51" t="e">
        <f t="shared" ca="1" si="481"/>
        <v>#REF!</v>
      </c>
      <c r="C1212" s="703" t="e">
        <f t="shared" ca="1" si="482"/>
        <v>#REF!</v>
      </c>
      <c r="I1212" t="s">
        <v>173</v>
      </c>
      <c r="J1212" t="s">
        <v>178</v>
      </c>
      <c r="K1212" t="s">
        <v>159</v>
      </c>
      <c r="L1212" t="str">
        <f t="shared" si="469"/>
        <v>GastoTur-SerieAnual-Sexo</v>
      </c>
      <c r="N1212">
        <f>N1211-1</f>
        <v>12</v>
      </c>
      <c r="O1212">
        <f t="shared" si="479"/>
        <v>26</v>
      </c>
      <c r="P1212" t="e">
        <f t="shared" ca="1" si="471"/>
        <v>#REF!</v>
      </c>
    </row>
    <row r="1213" spans="2:16" x14ac:dyDescent="0.25">
      <c r="B1213" s="51" t="e">
        <f t="shared" ca="1" si="481"/>
        <v>#REF!</v>
      </c>
      <c r="C1213" s="703" t="e">
        <f t="shared" ca="1" si="482"/>
        <v>#REF!</v>
      </c>
      <c r="I1213" t="s">
        <v>173</v>
      </c>
      <c r="J1213" t="s">
        <v>178</v>
      </c>
      <c r="K1213" t="s">
        <v>159</v>
      </c>
      <c r="L1213" t="str">
        <f t="shared" si="469"/>
        <v>GastoTur-SerieAnual-Sexo</v>
      </c>
      <c r="N1213">
        <f>N1212+1</f>
        <v>13</v>
      </c>
      <c r="O1213">
        <f t="shared" si="479"/>
        <v>39</v>
      </c>
      <c r="P1213" t="e">
        <f t="shared" ca="1" si="471"/>
        <v>#REF!</v>
      </c>
    </row>
    <row r="1214" spans="2:16" x14ac:dyDescent="0.25">
      <c r="B1214" s="51" t="e">
        <f t="shared" ca="1" si="481"/>
        <v>#REF!</v>
      </c>
      <c r="C1214" s="703" t="e">
        <f t="shared" ca="1" si="482"/>
        <v>#REF!</v>
      </c>
      <c r="I1214" t="s">
        <v>173</v>
      </c>
      <c r="J1214" t="s">
        <v>36</v>
      </c>
      <c r="K1214" t="s">
        <v>159</v>
      </c>
      <c r="L1214" t="str">
        <f t="shared" si="469"/>
        <v>GastoTur-Mes-Sexo</v>
      </c>
      <c r="M1214">
        <v>1</v>
      </c>
      <c r="N1214">
        <v>18</v>
      </c>
      <c r="O1214">
        <f t="shared" si="479"/>
        <v>1</v>
      </c>
      <c r="P1214" t="e">
        <f t="shared" ca="1" si="471"/>
        <v>#REF!</v>
      </c>
    </row>
    <row r="1215" spans="2:16" x14ac:dyDescent="0.25">
      <c r="B1215" s="51" t="e">
        <f t="shared" ca="1" si="481"/>
        <v>#REF!</v>
      </c>
      <c r="C1215" s="703" t="e">
        <f t="shared" ca="1" si="482"/>
        <v>#REF!</v>
      </c>
      <c r="I1215" t="s">
        <v>173</v>
      </c>
      <c r="J1215" t="s">
        <v>36</v>
      </c>
      <c r="K1215" t="s">
        <v>159</v>
      </c>
      <c r="L1215" t="str">
        <f t="shared" si="469"/>
        <v>GastoTur-Mes-Sexo</v>
      </c>
      <c r="N1215">
        <f t="shared" ref="N1215" si="487">N1214</f>
        <v>18</v>
      </c>
      <c r="O1215">
        <f t="shared" si="479"/>
        <v>19</v>
      </c>
      <c r="P1215" t="e">
        <f t="shared" ca="1" si="471"/>
        <v>#REF!</v>
      </c>
    </row>
    <row r="1216" spans="2:16" x14ac:dyDescent="0.25">
      <c r="B1216" s="51" t="e">
        <f t="shared" ca="1" si="481"/>
        <v>#REF!</v>
      </c>
      <c r="C1216" s="703" t="e">
        <f t="shared" ca="1" si="482"/>
        <v>#REF!</v>
      </c>
      <c r="I1216" t="s">
        <v>173</v>
      </c>
      <c r="J1216" t="s">
        <v>36</v>
      </c>
      <c r="K1216" t="s">
        <v>159</v>
      </c>
      <c r="L1216" t="str">
        <f t="shared" si="469"/>
        <v>GastoTur-Mes-Sexo</v>
      </c>
      <c r="N1216">
        <f>N1215-1</f>
        <v>17</v>
      </c>
      <c r="O1216">
        <f t="shared" si="479"/>
        <v>36</v>
      </c>
      <c r="P1216" t="e">
        <f t="shared" ca="1" si="471"/>
        <v>#REF!</v>
      </c>
    </row>
    <row r="1217" spans="2:16" x14ac:dyDescent="0.25">
      <c r="B1217" s="51" t="e">
        <f t="shared" ca="1" si="481"/>
        <v>#REF!</v>
      </c>
      <c r="C1217" s="703" t="e">
        <f t="shared" ca="1" si="482"/>
        <v>#REF!</v>
      </c>
      <c r="I1217" t="s">
        <v>173</v>
      </c>
      <c r="J1217" t="s">
        <v>36</v>
      </c>
      <c r="K1217" t="s">
        <v>159</v>
      </c>
      <c r="L1217" t="str">
        <f t="shared" si="469"/>
        <v>GastoTur-Mes-Sexo</v>
      </c>
      <c r="N1217">
        <f t="shared" ref="N1217" si="488">N1216</f>
        <v>17</v>
      </c>
      <c r="O1217">
        <f t="shared" si="479"/>
        <v>53</v>
      </c>
      <c r="P1217" t="e">
        <f t="shared" ca="1" si="471"/>
        <v>#REF!</v>
      </c>
    </row>
    <row r="1218" spans="2:16" x14ac:dyDescent="0.25">
      <c r="B1218" s="51" t="e">
        <f t="shared" ca="1" si="481"/>
        <v>#REF!</v>
      </c>
      <c r="C1218" s="703" t="e">
        <f t="shared" ca="1" si="482"/>
        <v>#REF!</v>
      </c>
      <c r="I1218" t="s">
        <v>173</v>
      </c>
      <c r="J1218" t="s">
        <v>36</v>
      </c>
      <c r="K1218" t="s">
        <v>159</v>
      </c>
      <c r="L1218" t="str">
        <f t="shared" si="469"/>
        <v>GastoTur-Mes-Sexo</v>
      </c>
      <c r="N1218">
        <f>N1217+1</f>
        <v>18</v>
      </c>
      <c r="O1218">
        <f t="shared" si="479"/>
        <v>71</v>
      </c>
      <c r="P1218" t="e">
        <f t="shared" ca="1" si="471"/>
        <v>#REF!</v>
      </c>
    </row>
    <row r="1219" spans="2:16" x14ac:dyDescent="0.25">
      <c r="B1219" s="51" t="e">
        <f t="shared" ca="1" si="481"/>
        <v>#REF!</v>
      </c>
      <c r="C1219" s="703" t="e">
        <f t="shared" ca="1" si="482"/>
        <v>#REF!</v>
      </c>
      <c r="I1219" t="s">
        <v>173</v>
      </c>
      <c r="J1219" t="s">
        <v>164</v>
      </c>
      <c r="K1219" t="s">
        <v>159</v>
      </c>
      <c r="L1219" t="str">
        <f t="shared" si="469"/>
        <v>GastoTur-Vía-Sexo</v>
      </c>
      <c r="M1219">
        <v>1</v>
      </c>
      <c r="N1219">
        <v>9</v>
      </c>
      <c r="O1219">
        <f t="shared" si="479"/>
        <v>1</v>
      </c>
      <c r="P1219" t="e">
        <f t="shared" ca="1" si="471"/>
        <v>#REF!</v>
      </c>
    </row>
    <row r="1220" spans="2:16" x14ac:dyDescent="0.25">
      <c r="B1220" s="51" t="e">
        <f t="shared" ca="1" si="481"/>
        <v>#REF!</v>
      </c>
      <c r="C1220" s="703" t="e">
        <f t="shared" ca="1" si="482"/>
        <v>#REF!</v>
      </c>
      <c r="I1220" t="s">
        <v>173</v>
      </c>
      <c r="J1220" t="s">
        <v>164</v>
      </c>
      <c r="K1220" t="s">
        <v>159</v>
      </c>
      <c r="L1220" t="str">
        <f t="shared" si="469"/>
        <v>GastoTur-Vía-Sexo</v>
      </c>
      <c r="N1220">
        <f t="shared" ref="N1220" si="489">N1219</f>
        <v>9</v>
      </c>
      <c r="O1220">
        <f t="shared" si="479"/>
        <v>10</v>
      </c>
      <c r="P1220" t="e">
        <f t="shared" ca="1" si="471"/>
        <v>#REF!</v>
      </c>
    </row>
    <row r="1221" spans="2:16" x14ac:dyDescent="0.25">
      <c r="B1221" s="51" t="e">
        <f t="shared" ca="1" si="481"/>
        <v>#REF!</v>
      </c>
      <c r="C1221" s="703" t="e">
        <f t="shared" ca="1" si="482"/>
        <v>#REF!</v>
      </c>
      <c r="I1221" t="s">
        <v>173</v>
      </c>
      <c r="J1221" t="s">
        <v>164</v>
      </c>
      <c r="K1221" t="s">
        <v>159</v>
      </c>
      <c r="L1221" t="str">
        <f t="shared" si="469"/>
        <v>GastoTur-Vía-Sexo</v>
      </c>
      <c r="N1221">
        <f>N1220-1</f>
        <v>8</v>
      </c>
      <c r="O1221">
        <f t="shared" si="479"/>
        <v>18</v>
      </c>
      <c r="P1221" t="e">
        <f t="shared" ca="1" si="471"/>
        <v>#REF!</v>
      </c>
    </row>
    <row r="1222" spans="2:16" x14ac:dyDescent="0.25">
      <c r="B1222" s="51" t="e">
        <f t="shared" ca="1" si="481"/>
        <v>#REF!</v>
      </c>
      <c r="C1222" s="703" t="e">
        <f t="shared" ca="1" si="482"/>
        <v>#REF!</v>
      </c>
      <c r="I1222" t="s">
        <v>173</v>
      </c>
      <c r="J1222" t="s">
        <v>164</v>
      </c>
      <c r="K1222" t="s">
        <v>159</v>
      </c>
      <c r="L1222" t="str">
        <f t="shared" si="469"/>
        <v>GastoTur-Vía-Sexo</v>
      </c>
      <c r="N1222">
        <f t="shared" ref="N1222" si="490">N1221</f>
        <v>8</v>
      </c>
      <c r="O1222">
        <f t="shared" si="479"/>
        <v>26</v>
      </c>
      <c r="P1222" t="e">
        <f t="shared" ca="1" si="471"/>
        <v>#REF!</v>
      </c>
    </row>
    <row r="1223" spans="2:16" x14ac:dyDescent="0.25">
      <c r="B1223" s="51" t="e">
        <f t="shared" ca="1" si="481"/>
        <v>#REF!</v>
      </c>
      <c r="C1223" s="703" t="e">
        <f t="shared" ca="1" si="482"/>
        <v>#REF!</v>
      </c>
      <c r="I1223" t="s">
        <v>173</v>
      </c>
      <c r="J1223" t="s">
        <v>164</v>
      </c>
      <c r="K1223" t="s">
        <v>159</v>
      </c>
      <c r="L1223" t="str">
        <f t="shared" si="469"/>
        <v>GastoTur-Vía-Sexo</v>
      </c>
      <c r="N1223">
        <f>N1222+1</f>
        <v>9</v>
      </c>
      <c r="O1223">
        <f t="shared" si="479"/>
        <v>35</v>
      </c>
      <c r="P1223" t="e">
        <f t="shared" ca="1" si="471"/>
        <v>#REF!</v>
      </c>
    </row>
    <row r="1224" spans="2:16" x14ac:dyDescent="0.25">
      <c r="B1224" s="51" t="e">
        <f t="shared" ca="1" si="481"/>
        <v>#REF!</v>
      </c>
      <c r="C1224" s="703" t="e">
        <f t="shared" ca="1" si="482"/>
        <v>#REF!</v>
      </c>
      <c r="I1224" t="s">
        <v>173</v>
      </c>
      <c r="J1224" t="s">
        <v>38</v>
      </c>
      <c r="K1224" t="s">
        <v>159</v>
      </c>
      <c r="L1224" t="str">
        <f t="shared" si="469"/>
        <v>GastoTur-Resi-Sexo</v>
      </c>
      <c r="M1224">
        <v>1</v>
      </c>
      <c r="N1224">
        <v>17</v>
      </c>
      <c r="O1224">
        <f t="shared" si="479"/>
        <v>1</v>
      </c>
      <c r="P1224" t="e">
        <f t="shared" ca="1" si="471"/>
        <v>#REF!</v>
      </c>
    </row>
    <row r="1225" spans="2:16" x14ac:dyDescent="0.25">
      <c r="B1225" s="51" t="e">
        <f t="shared" ca="1" si="481"/>
        <v>#REF!</v>
      </c>
      <c r="C1225" s="703" t="e">
        <f t="shared" ca="1" si="482"/>
        <v>#REF!</v>
      </c>
      <c r="I1225" t="s">
        <v>173</v>
      </c>
      <c r="J1225" t="s">
        <v>38</v>
      </c>
      <c r="K1225" t="s">
        <v>159</v>
      </c>
      <c r="L1225" t="str">
        <f t="shared" si="469"/>
        <v>GastoTur-Resi-Sexo</v>
      </c>
      <c r="N1225">
        <f t="shared" ref="N1225" si="491">N1224</f>
        <v>17</v>
      </c>
      <c r="O1225">
        <f t="shared" si="479"/>
        <v>18</v>
      </c>
      <c r="P1225" t="e">
        <f t="shared" ca="1" si="471"/>
        <v>#REF!</v>
      </c>
    </row>
    <row r="1226" spans="2:16" x14ac:dyDescent="0.25">
      <c r="B1226" s="51" t="e">
        <f t="shared" ca="1" si="481"/>
        <v>#REF!</v>
      </c>
      <c r="C1226" s="703" t="e">
        <f t="shared" ca="1" si="482"/>
        <v>#REF!</v>
      </c>
      <c r="I1226" t="s">
        <v>173</v>
      </c>
      <c r="J1226" t="s">
        <v>38</v>
      </c>
      <c r="K1226" t="s">
        <v>159</v>
      </c>
      <c r="L1226" t="str">
        <f t="shared" si="469"/>
        <v>GastoTur-Resi-Sexo</v>
      </c>
      <c r="N1226">
        <f>N1225-1</f>
        <v>16</v>
      </c>
      <c r="O1226">
        <f t="shared" si="479"/>
        <v>34</v>
      </c>
      <c r="P1226" t="e">
        <f t="shared" ca="1" si="471"/>
        <v>#REF!</v>
      </c>
    </row>
    <row r="1227" spans="2:16" x14ac:dyDescent="0.25">
      <c r="B1227" s="51" t="e">
        <f t="shared" ca="1" si="481"/>
        <v>#REF!</v>
      </c>
      <c r="C1227" s="703" t="e">
        <f t="shared" ca="1" si="482"/>
        <v>#REF!</v>
      </c>
      <c r="I1227" t="s">
        <v>173</v>
      </c>
      <c r="J1227" t="s">
        <v>38</v>
      </c>
      <c r="K1227" t="s">
        <v>159</v>
      </c>
      <c r="L1227" t="str">
        <f t="shared" si="469"/>
        <v>GastoTur-Resi-Sexo</v>
      </c>
      <c r="N1227">
        <f t="shared" ref="N1227" si="492">N1226</f>
        <v>16</v>
      </c>
      <c r="O1227">
        <f t="shared" si="479"/>
        <v>50</v>
      </c>
      <c r="P1227" t="e">
        <f t="shared" ca="1" si="471"/>
        <v>#REF!</v>
      </c>
    </row>
    <row r="1228" spans="2:16" x14ac:dyDescent="0.25">
      <c r="B1228" s="51" t="e">
        <f t="shared" ca="1" si="481"/>
        <v>#REF!</v>
      </c>
      <c r="C1228" s="703" t="e">
        <f t="shared" ca="1" si="482"/>
        <v>#REF!</v>
      </c>
      <c r="I1228" t="s">
        <v>173</v>
      </c>
      <c r="J1228" t="s">
        <v>38</v>
      </c>
      <c r="K1228" t="s">
        <v>159</v>
      </c>
      <c r="L1228" t="str">
        <f t="shared" si="469"/>
        <v>GastoTur-Resi-Sexo</v>
      </c>
      <c r="N1228">
        <f>N1227+1</f>
        <v>17</v>
      </c>
      <c r="O1228">
        <f t="shared" si="479"/>
        <v>67</v>
      </c>
      <c r="P1228" t="e">
        <f t="shared" ca="1" si="471"/>
        <v>#REF!</v>
      </c>
    </row>
    <row r="1229" spans="2:16" x14ac:dyDescent="0.25">
      <c r="B1229" s="51" t="e">
        <f t="shared" ca="1" si="481"/>
        <v>#REF!</v>
      </c>
      <c r="C1229" s="703" t="e">
        <f t="shared" ca="1" si="482"/>
        <v>#REF!</v>
      </c>
      <c r="I1229" t="s">
        <v>173</v>
      </c>
      <c r="J1229" t="s">
        <v>23</v>
      </c>
      <c r="K1229" t="s">
        <v>159</v>
      </c>
      <c r="L1229" t="str">
        <f t="shared" si="469"/>
        <v>GastoTur-Motivo-Sexo</v>
      </c>
      <c r="M1229">
        <v>1</v>
      </c>
      <c r="N1229">
        <v>11</v>
      </c>
      <c r="O1229">
        <f t="shared" si="479"/>
        <v>1</v>
      </c>
      <c r="P1229" t="e">
        <f t="shared" ca="1" si="471"/>
        <v>#REF!</v>
      </c>
    </row>
    <row r="1230" spans="2:16" x14ac:dyDescent="0.25">
      <c r="B1230" s="51" t="e">
        <f t="shared" ca="1" si="481"/>
        <v>#REF!</v>
      </c>
      <c r="C1230" s="703" t="e">
        <f t="shared" ca="1" si="482"/>
        <v>#REF!</v>
      </c>
      <c r="I1230" t="s">
        <v>173</v>
      </c>
      <c r="J1230" t="s">
        <v>23</v>
      </c>
      <c r="K1230" t="s">
        <v>159</v>
      </c>
      <c r="L1230" t="str">
        <f t="shared" si="469"/>
        <v>GastoTur-Motivo-Sexo</v>
      </c>
      <c r="N1230">
        <f t="shared" ref="N1230" si="493">N1229</f>
        <v>11</v>
      </c>
      <c r="O1230">
        <f t="shared" si="479"/>
        <v>12</v>
      </c>
      <c r="P1230" t="e">
        <f t="shared" ca="1" si="471"/>
        <v>#REF!</v>
      </c>
    </row>
    <row r="1231" spans="2:16" x14ac:dyDescent="0.25">
      <c r="B1231" s="51" t="e">
        <f t="shared" ca="1" si="481"/>
        <v>#REF!</v>
      </c>
      <c r="C1231" s="703" t="e">
        <f t="shared" ca="1" si="482"/>
        <v>#REF!</v>
      </c>
      <c r="I1231" t="s">
        <v>173</v>
      </c>
      <c r="J1231" t="s">
        <v>23</v>
      </c>
      <c r="K1231" t="s">
        <v>159</v>
      </c>
      <c r="L1231" t="str">
        <f t="shared" si="469"/>
        <v>GastoTur-Motivo-Sexo</v>
      </c>
      <c r="N1231">
        <f>N1230-1</f>
        <v>10</v>
      </c>
      <c r="O1231">
        <f t="shared" si="479"/>
        <v>22</v>
      </c>
      <c r="P1231" t="e">
        <f t="shared" ca="1" si="471"/>
        <v>#REF!</v>
      </c>
    </row>
    <row r="1232" spans="2:16" x14ac:dyDescent="0.25">
      <c r="B1232" s="51" t="e">
        <f t="shared" ca="1" si="481"/>
        <v>#REF!</v>
      </c>
      <c r="C1232" s="703" t="e">
        <f t="shared" ca="1" si="482"/>
        <v>#REF!</v>
      </c>
      <c r="I1232" t="s">
        <v>173</v>
      </c>
      <c r="J1232" t="s">
        <v>23</v>
      </c>
      <c r="K1232" t="s">
        <v>159</v>
      </c>
      <c r="L1232" t="str">
        <f t="shared" ref="L1232:L1283" si="494">IF(LEN(K1232)=0,CONCATENATE(I1232,"-",J1232),CONCATENATE(I1232,"-",J1232,"-",K1232))</f>
        <v>GastoTur-Motivo-Sexo</v>
      </c>
      <c r="N1232">
        <f t="shared" ref="N1232" si="495">N1231</f>
        <v>10</v>
      </c>
      <c r="O1232">
        <f t="shared" si="479"/>
        <v>32</v>
      </c>
      <c r="P1232" t="e">
        <f t="shared" ref="P1232:P1283" ca="1" si="496">INDIRECT("'" &amp; L1232 &amp; "'!A" &amp;  O1232)</f>
        <v>#REF!</v>
      </c>
    </row>
    <row r="1233" spans="2:16" x14ac:dyDescent="0.25">
      <c r="B1233" s="51" t="e">
        <f t="shared" ca="1" si="481"/>
        <v>#REF!</v>
      </c>
      <c r="C1233" s="703" t="e">
        <f t="shared" ca="1" si="482"/>
        <v>#REF!</v>
      </c>
      <c r="I1233" t="s">
        <v>173</v>
      </c>
      <c r="J1233" t="s">
        <v>23</v>
      </c>
      <c r="K1233" t="s">
        <v>159</v>
      </c>
      <c r="L1233" t="str">
        <f t="shared" si="494"/>
        <v>GastoTur-Motivo-Sexo</v>
      </c>
      <c r="N1233">
        <f>N1232+1</f>
        <v>11</v>
      </c>
      <c r="O1233">
        <f t="shared" si="479"/>
        <v>43</v>
      </c>
      <c r="P1233" t="e">
        <f t="shared" ca="1" si="496"/>
        <v>#REF!</v>
      </c>
    </row>
    <row r="1234" spans="2:16" x14ac:dyDescent="0.25">
      <c r="B1234" s="51" t="e">
        <f t="shared" ca="1" si="481"/>
        <v>#REF!</v>
      </c>
      <c r="C1234" s="703" t="e">
        <f t="shared" ca="1" si="482"/>
        <v>#REF!</v>
      </c>
      <c r="I1234" t="s">
        <v>173</v>
      </c>
      <c r="J1234" t="s">
        <v>33</v>
      </c>
      <c r="K1234" t="s">
        <v>159</v>
      </c>
      <c r="L1234" t="str">
        <f t="shared" si="494"/>
        <v>GastoTur-Duración-Sexo</v>
      </c>
      <c r="M1234">
        <v>1</v>
      </c>
      <c r="N1234">
        <v>12</v>
      </c>
      <c r="O1234">
        <f t="shared" ref="O1234:O1287" si="497">IF(M1234=1,1,O1233+N1234)</f>
        <v>1</v>
      </c>
      <c r="P1234" t="e">
        <f t="shared" ca="1" si="496"/>
        <v>#REF!</v>
      </c>
    </row>
    <row r="1235" spans="2:16" x14ac:dyDescent="0.25">
      <c r="B1235" s="51" t="e">
        <f t="shared" ca="1" si="481"/>
        <v>#REF!</v>
      </c>
      <c r="C1235" s="703" t="e">
        <f t="shared" ca="1" si="482"/>
        <v>#REF!</v>
      </c>
      <c r="I1235" t="s">
        <v>173</v>
      </c>
      <c r="J1235" t="s">
        <v>33</v>
      </c>
      <c r="K1235" t="s">
        <v>159</v>
      </c>
      <c r="L1235" t="str">
        <f t="shared" si="494"/>
        <v>GastoTur-Duración-Sexo</v>
      </c>
      <c r="N1235">
        <f t="shared" ref="N1235" si="498">N1234</f>
        <v>12</v>
      </c>
      <c r="O1235">
        <f t="shared" si="497"/>
        <v>13</v>
      </c>
      <c r="P1235" t="e">
        <f t="shared" ca="1" si="496"/>
        <v>#REF!</v>
      </c>
    </row>
    <row r="1236" spans="2:16" x14ac:dyDescent="0.25">
      <c r="B1236" s="51" t="e">
        <f t="shared" ca="1" si="481"/>
        <v>#REF!</v>
      </c>
      <c r="C1236" s="703" t="e">
        <f t="shared" ca="1" si="482"/>
        <v>#REF!</v>
      </c>
      <c r="I1236" t="s">
        <v>173</v>
      </c>
      <c r="J1236" t="s">
        <v>33</v>
      </c>
      <c r="K1236" t="s">
        <v>159</v>
      </c>
      <c r="L1236" t="str">
        <f t="shared" si="494"/>
        <v>GastoTur-Duración-Sexo</v>
      </c>
      <c r="N1236">
        <f>N1235-1</f>
        <v>11</v>
      </c>
      <c r="O1236">
        <f t="shared" si="497"/>
        <v>24</v>
      </c>
      <c r="P1236" t="e">
        <f t="shared" ca="1" si="496"/>
        <v>#REF!</v>
      </c>
    </row>
    <row r="1237" spans="2:16" x14ac:dyDescent="0.25">
      <c r="B1237" s="51" t="e">
        <f t="shared" ca="1" si="481"/>
        <v>#REF!</v>
      </c>
      <c r="C1237" s="703" t="e">
        <f t="shared" ca="1" si="482"/>
        <v>#REF!</v>
      </c>
      <c r="I1237" t="s">
        <v>173</v>
      </c>
      <c r="J1237" t="s">
        <v>33</v>
      </c>
      <c r="K1237" t="s">
        <v>159</v>
      </c>
      <c r="L1237" t="str">
        <f t="shared" si="494"/>
        <v>GastoTur-Duración-Sexo</v>
      </c>
      <c r="N1237">
        <f t="shared" ref="N1237" si="499">N1236</f>
        <v>11</v>
      </c>
      <c r="O1237">
        <f t="shared" si="497"/>
        <v>35</v>
      </c>
      <c r="P1237" t="e">
        <f t="shared" ca="1" si="496"/>
        <v>#REF!</v>
      </c>
    </row>
    <row r="1238" spans="2:16" x14ac:dyDescent="0.25">
      <c r="B1238" s="51" t="e">
        <f t="shared" ca="1" si="481"/>
        <v>#REF!</v>
      </c>
      <c r="C1238" s="703" t="e">
        <f t="shared" ca="1" si="482"/>
        <v>#REF!</v>
      </c>
      <c r="I1238" t="s">
        <v>173</v>
      </c>
      <c r="J1238" t="s">
        <v>33</v>
      </c>
      <c r="K1238" t="s">
        <v>159</v>
      </c>
      <c r="L1238" t="str">
        <f t="shared" si="494"/>
        <v>GastoTur-Duración-Sexo</v>
      </c>
      <c r="N1238">
        <f>N1237+1</f>
        <v>12</v>
      </c>
      <c r="O1238">
        <f t="shared" si="497"/>
        <v>47</v>
      </c>
      <c r="P1238" t="e">
        <f t="shared" ca="1" si="496"/>
        <v>#REF!</v>
      </c>
    </row>
    <row r="1239" spans="2:16" x14ac:dyDescent="0.25">
      <c r="B1239" s="51" t="e">
        <f t="shared" ca="1" si="481"/>
        <v>#REF!</v>
      </c>
      <c r="C1239" s="703" t="e">
        <f t="shared" ca="1" si="482"/>
        <v>#REF!</v>
      </c>
      <c r="I1239" t="s">
        <v>173</v>
      </c>
      <c r="J1239" t="s">
        <v>39</v>
      </c>
      <c r="K1239" t="s">
        <v>159</v>
      </c>
      <c r="L1239" t="str">
        <f t="shared" si="494"/>
        <v>GastoTur-Aloja-Sexo</v>
      </c>
      <c r="M1239">
        <v>1</v>
      </c>
      <c r="N1239">
        <v>12</v>
      </c>
      <c r="O1239">
        <f t="shared" si="497"/>
        <v>1</v>
      </c>
      <c r="P1239" t="e">
        <f t="shared" ca="1" si="496"/>
        <v>#REF!</v>
      </c>
    </row>
    <row r="1240" spans="2:16" x14ac:dyDescent="0.25">
      <c r="B1240" s="51" t="e">
        <f t="shared" ca="1" si="481"/>
        <v>#REF!</v>
      </c>
      <c r="C1240" s="703" t="e">
        <f t="shared" ca="1" si="482"/>
        <v>#REF!</v>
      </c>
      <c r="I1240" t="s">
        <v>173</v>
      </c>
      <c r="J1240" t="s">
        <v>39</v>
      </c>
      <c r="K1240" t="s">
        <v>159</v>
      </c>
      <c r="L1240" t="str">
        <f t="shared" si="494"/>
        <v>GastoTur-Aloja-Sexo</v>
      </c>
      <c r="N1240">
        <f t="shared" ref="N1240" si="500">N1239</f>
        <v>12</v>
      </c>
      <c r="O1240">
        <f t="shared" si="497"/>
        <v>13</v>
      </c>
      <c r="P1240" t="e">
        <f t="shared" ca="1" si="496"/>
        <v>#REF!</v>
      </c>
    </row>
    <row r="1241" spans="2:16" x14ac:dyDescent="0.25">
      <c r="B1241" s="51" t="e">
        <f t="shared" ca="1" si="481"/>
        <v>#REF!</v>
      </c>
      <c r="C1241" s="703" t="e">
        <f t="shared" ca="1" si="482"/>
        <v>#REF!</v>
      </c>
      <c r="I1241" t="s">
        <v>173</v>
      </c>
      <c r="J1241" t="s">
        <v>39</v>
      </c>
      <c r="K1241" t="s">
        <v>159</v>
      </c>
      <c r="L1241" t="str">
        <f t="shared" si="494"/>
        <v>GastoTur-Aloja-Sexo</v>
      </c>
      <c r="N1241">
        <f>N1240-1</f>
        <v>11</v>
      </c>
      <c r="O1241">
        <f t="shared" si="497"/>
        <v>24</v>
      </c>
      <c r="P1241" t="e">
        <f t="shared" ca="1" si="496"/>
        <v>#REF!</v>
      </c>
    </row>
    <row r="1242" spans="2:16" x14ac:dyDescent="0.25">
      <c r="B1242" s="51" t="e">
        <f t="shared" ca="1" si="481"/>
        <v>#REF!</v>
      </c>
      <c r="C1242" s="703" t="e">
        <f t="shared" ca="1" si="482"/>
        <v>#REF!</v>
      </c>
      <c r="I1242" t="s">
        <v>173</v>
      </c>
      <c r="J1242" t="s">
        <v>39</v>
      </c>
      <c r="K1242" t="s">
        <v>159</v>
      </c>
      <c r="L1242" t="str">
        <f t="shared" si="494"/>
        <v>GastoTur-Aloja-Sexo</v>
      </c>
      <c r="N1242">
        <f t="shared" ref="N1242" si="501">N1241</f>
        <v>11</v>
      </c>
      <c r="O1242">
        <f t="shared" si="497"/>
        <v>35</v>
      </c>
      <c r="P1242" t="e">
        <f t="shared" ca="1" si="496"/>
        <v>#REF!</v>
      </c>
    </row>
    <row r="1243" spans="2:16" x14ac:dyDescent="0.25">
      <c r="B1243" s="51" t="e">
        <f t="shared" ca="1" si="481"/>
        <v>#REF!</v>
      </c>
      <c r="C1243" s="703" t="e">
        <f t="shared" ca="1" si="482"/>
        <v>#REF!</v>
      </c>
      <c r="I1243" t="s">
        <v>173</v>
      </c>
      <c r="J1243" t="s">
        <v>39</v>
      </c>
      <c r="K1243" t="s">
        <v>159</v>
      </c>
      <c r="L1243" t="str">
        <f t="shared" si="494"/>
        <v>GastoTur-Aloja-Sexo</v>
      </c>
      <c r="N1243">
        <f>N1242+1</f>
        <v>12</v>
      </c>
      <c r="O1243">
        <f t="shared" si="497"/>
        <v>47</v>
      </c>
      <c r="P1243" t="e">
        <f t="shared" ca="1" si="496"/>
        <v>#REF!</v>
      </c>
    </row>
    <row r="1244" spans="2:16" x14ac:dyDescent="0.25">
      <c r="B1244" s="51" t="e">
        <f t="shared" ca="1" si="481"/>
        <v>#REF!</v>
      </c>
      <c r="C1244" s="703" t="e">
        <f t="shared" ca="1" si="482"/>
        <v>#REF!</v>
      </c>
      <c r="I1244" t="s">
        <v>173</v>
      </c>
      <c r="J1244" t="s">
        <v>40</v>
      </c>
      <c r="K1244" t="s">
        <v>159</v>
      </c>
      <c r="L1244" t="str">
        <f t="shared" si="494"/>
        <v>GastoTur-Paquete-Sexo</v>
      </c>
      <c r="M1244">
        <v>1</v>
      </c>
      <c r="N1244">
        <v>7</v>
      </c>
      <c r="O1244">
        <f t="shared" si="497"/>
        <v>1</v>
      </c>
      <c r="P1244" t="e">
        <f t="shared" ca="1" si="496"/>
        <v>#REF!</v>
      </c>
    </row>
    <row r="1245" spans="2:16" x14ac:dyDescent="0.25">
      <c r="B1245" s="51" t="e">
        <f t="shared" ca="1" si="481"/>
        <v>#REF!</v>
      </c>
      <c r="C1245" s="703" t="e">
        <f t="shared" ca="1" si="482"/>
        <v>#REF!</v>
      </c>
      <c r="I1245" t="s">
        <v>173</v>
      </c>
      <c r="J1245" t="s">
        <v>40</v>
      </c>
      <c r="K1245" t="s">
        <v>159</v>
      </c>
      <c r="L1245" t="str">
        <f t="shared" si="494"/>
        <v>GastoTur-Paquete-Sexo</v>
      </c>
      <c r="N1245">
        <f t="shared" ref="N1245" si="502">N1244</f>
        <v>7</v>
      </c>
      <c r="O1245">
        <f t="shared" si="497"/>
        <v>8</v>
      </c>
      <c r="P1245" t="e">
        <f t="shared" ca="1" si="496"/>
        <v>#REF!</v>
      </c>
    </row>
    <row r="1246" spans="2:16" x14ac:dyDescent="0.25">
      <c r="B1246" s="51" t="e">
        <f t="shared" ca="1" si="481"/>
        <v>#REF!</v>
      </c>
      <c r="C1246" s="703" t="e">
        <f t="shared" ca="1" si="482"/>
        <v>#REF!</v>
      </c>
      <c r="I1246" t="s">
        <v>173</v>
      </c>
      <c r="J1246" t="s">
        <v>40</v>
      </c>
      <c r="K1246" t="s">
        <v>159</v>
      </c>
      <c r="L1246" t="str">
        <f t="shared" si="494"/>
        <v>GastoTur-Paquete-Sexo</v>
      </c>
      <c r="N1246">
        <f>N1245-1</f>
        <v>6</v>
      </c>
      <c r="O1246">
        <f t="shared" si="497"/>
        <v>14</v>
      </c>
      <c r="P1246" t="e">
        <f t="shared" ca="1" si="496"/>
        <v>#REF!</v>
      </c>
    </row>
    <row r="1247" spans="2:16" x14ac:dyDescent="0.25">
      <c r="B1247" s="51" t="e">
        <f t="shared" ca="1" si="481"/>
        <v>#REF!</v>
      </c>
      <c r="C1247" s="703" t="e">
        <f t="shared" ca="1" si="482"/>
        <v>#REF!</v>
      </c>
      <c r="I1247" t="s">
        <v>173</v>
      </c>
      <c r="J1247" t="s">
        <v>40</v>
      </c>
      <c r="K1247" t="s">
        <v>159</v>
      </c>
      <c r="L1247" t="str">
        <f t="shared" ref="L1247:L1248" si="503">IF(LEN(K1247)=0,CONCATENATE(I1247,"-",J1247),CONCATENATE(I1247,"-",J1247,"-",K1247))</f>
        <v>GastoTur-Paquete-Sexo</v>
      </c>
      <c r="N1247">
        <f t="shared" ref="N1247" si="504">N1246</f>
        <v>6</v>
      </c>
      <c r="O1247">
        <f t="shared" si="497"/>
        <v>20</v>
      </c>
      <c r="P1247" t="e">
        <f t="shared" ref="P1247:P1248" ca="1" si="505">INDIRECT("'" &amp; L1247 &amp; "'!A" &amp;  O1247)</f>
        <v>#REF!</v>
      </c>
    </row>
    <row r="1248" spans="2:16" x14ac:dyDescent="0.25">
      <c r="B1248" s="51" t="e">
        <f t="shared" ca="1" si="481"/>
        <v>#REF!</v>
      </c>
      <c r="C1248" s="703" t="e">
        <f t="shared" ca="1" si="482"/>
        <v>#REF!</v>
      </c>
      <c r="I1248" t="s">
        <v>173</v>
      </c>
      <c r="J1248" t="s">
        <v>40</v>
      </c>
      <c r="K1248" t="s">
        <v>159</v>
      </c>
      <c r="L1248" t="str">
        <f t="shared" si="503"/>
        <v>GastoTur-Paquete-Sexo</v>
      </c>
      <c r="N1248">
        <f>N1247+1</f>
        <v>7</v>
      </c>
      <c r="O1248">
        <f t="shared" si="497"/>
        <v>27</v>
      </c>
      <c r="P1248" t="e">
        <f t="shared" ca="1" si="505"/>
        <v>#REF!</v>
      </c>
    </row>
    <row r="1249" spans="2:16" x14ac:dyDescent="0.25">
      <c r="B1249" s="51" t="e">
        <f t="shared" ca="1" si="481"/>
        <v>#REF!</v>
      </c>
      <c r="C1249" s="703" t="e">
        <f t="shared" ca="1" si="482"/>
        <v>#REF!</v>
      </c>
      <c r="I1249" t="s">
        <v>172</v>
      </c>
      <c r="J1249" t="s">
        <v>159</v>
      </c>
      <c r="L1249" t="str">
        <f t="shared" si="494"/>
        <v>DistriGastoTur-Sexo</v>
      </c>
      <c r="M1249">
        <v>1</v>
      </c>
      <c r="N1249">
        <v>9</v>
      </c>
      <c r="O1249">
        <f t="shared" si="497"/>
        <v>1</v>
      </c>
      <c r="P1249" t="e">
        <f t="shared" ca="1" si="496"/>
        <v>#REF!</v>
      </c>
    </row>
    <row r="1250" spans="2:16" x14ac:dyDescent="0.25">
      <c r="B1250" s="51" t="e">
        <f t="shared" ca="1" si="481"/>
        <v>#REF!</v>
      </c>
      <c r="C1250" s="703" t="e">
        <f t="shared" ca="1" si="482"/>
        <v>#REF!</v>
      </c>
      <c r="I1250" t="s">
        <v>172</v>
      </c>
      <c r="J1250" t="s">
        <v>159</v>
      </c>
      <c r="L1250" t="str">
        <f t="shared" si="494"/>
        <v>DistriGastoTur-Sexo</v>
      </c>
      <c r="N1250">
        <f t="shared" ref="N1250:N1251" si="506">N1249</f>
        <v>9</v>
      </c>
      <c r="O1250">
        <f t="shared" si="497"/>
        <v>10</v>
      </c>
      <c r="P1250" t="e">
        <f t="shared" ca="1" si="496"/>
        <v>#REF!</v>
      </c>
    </row>
    <row r="1251" spans="2:16" x14ac:dyDescent="0.25">
      <c r="B1251" s="51" t="e">
        <f t="shared" ca="1" si="481"/>
        <v>#REF!</v>
      </c>
      <c r="C1251" s="703" t="e">
        <f t="shared" ca="1" si="482"/>
        <v>#REF!</v>
      </c>
      <c r="I1251" t="s">
        <v>172</v>
      </c>
      <c r="J1251" t="s">
        <v>159</v>
      </c>
      <c r="L1251" t="str">
        <f t="shared" si="494"/>
        <v>DistriGastoTur-Sexo</v>
      </c>
      <c r="N1251">
        <f t="shared" si="506"/>
        <v>9</v>
      </c>
      <c r="O1251">
        <f t="shared" si="497"/>
        <v>19</v>
      </c>
      <c r="P1251" t="e">
        <f t="shared" ca="1" si="496"/>
        <v>#REF!</v>
      </c>
    </row>
    <row r="1252" spans="2:16" x14ac:dyDescent="0.25">
      <c r="B1252" s="51" t="e">
        <f t="shared" ca="1" si="481"/>
        <v>#REF!</v>
      </c>
      <c r="C1252" s="703" t="e">
        <f t="shared" ca="1" si="482"/>
        <v>#REF!</v>
      </c>
      <c r="I1252" t="s">
        <v>166</v>
      </c>
      <c r="J1252" t="s">
        <v>178</v>
      </c>
      <c r="K1252" t="s">
        <v>159</v>
      </c>
      <c r="L1252" t="str">
        <f t="shared" si="494"/>
        <v>Exc-SerieAnual-Sexo</v>
      </c>
      <c r="M1252">
        <v>1</v>
      </c>
      <c r="N1252">
        <v>1</v>
      </c>
      <c r="O1252">
        <f t="shared" si="497"/>
        <v>1</v>
      </c>
      <c r="P1252" t="e">
        <f t="shared" ca="1" si="496"/>
        <v>#REF!</v>
      </c>
    </row>
    <row r="1253" spans="2:16" x14ac:dyDescent="0.25">
      <c r="B1253" s="51" t="e">
        <f t="shared" ca="1" si="481"/>
        <v>#REF!</v>
      </c>
      <c r="C1253" s="703" t="e">
        <f t="shared" ca="1" si="482"/>
        <v>#REF!</v>
      </c>
      <c r="I1253" t="s">
        <v>166</v>
      </c>
      <c r="J1253" t="s">
        <v>178</v>
      </c>
      <c r="K1253" t="s">
        <v>159</v>
      </c>
      <c r="L1253" t="str">
        <f t="shared" si="494"/>
        <v>Exc-SerieAnual-Sexo</v>
      </c>
      <c r="N1253">
        <v>13</v>
      </c>
      <c r="O1253">
        <f t="shared" si="497"/>
        <v>14</v>
      </c>
      <c r="P1253" t="e">
        <f t="shared" ca="1" si="496"/>
        <v>#REF!</v>
      </c>
    </row>
    <row r="1254" spans="2:16" x14ac:dyDescent="0.25">
      <c r="B1254" s="51" t="e">
        <f t="shared" ca="1" si="481"/>
        <v>#REF!</v>
      </c>
      <c r="C1254" s="703" t="e">
        <f t="shared" ca="1" si="482"/>
        <v>#REF!</v>
      </c>
      <c r="I1254" t="s">
        <v>166</v>
      </c>
      <c r="J1254" t="s">
        <v>36</v>
      </c>
      <c r="K1254" t="s">
        <v>159</v>
      </c>
      <c r="L1254" t="str">
        <f t="shared" si="494"/>
        <v>Exc-Mes-Sexo</v>
      </c>
      <c r="M1254">
        <v>1</v>
      </c>
      <c r="N1254">
        <v>18</v>
      </c>
      <c r="O1254">
        <f t="shared" si="497"/>
        <v>1</v>
      </c>
      <c r="P1254" t="e">
        <f t="shared" ca="1" si="496"/>
        <v>#REF!</v>
      </c>
    </row>
    <row r="1255" spans="2:16" x14ac:dyDescent="0.25">
      <c r="B1255" s="51" t="e">
        <f t="shared" ca="1" si="481"/>
        <v>#REF!</v>
      </c>
      <c r="C1255" s="703" t="e">
        <f t="shared" ca="1" si="482"/>
        <v>#REF!</v>
      </c>
      <c r="I1255" t="s">
        <v>166</v>
      </c>
      <c r="J1255" t="s">
        <v>36</v>
      </c>
      <c r="K1255" t="s">
        <v>159</v>
      </c>
      <c r="L1255" t="str">
        <f t="shared" si="494"/>
        <v>Exc-Mes-Sexo</v>
      </c>
      <c r="N1255">
        <f t="shared" ref="N1255" si="507">N1254</f>
        <v>18</v>
      </c>
      <c r="O1255">
        <f t="shared" si="497"/>
        <v>19</v>
      </c>
      <c r="P1255" t="e">
        <f t="shared" ca="1" si="496"/>
        <v>#REF!</v>
      </c>
    </row>
    <row r="1256" spans="2:16" x14ac:dyDescent="0.25">
      <c r="B1256" s="51" t="e">
        <f t="shared" ca="1" si="481"/>
        <v>#REF!</v>
      </c>
      <c r="C1256" s="703" t="e">
        <f t="shared" ca="1" si="482"/>
        <v>#REF!</v>
      </c>
      <c r="I1256" t="s">
        <v>166</v>
      </c>
      <c r="J1256" t="s">
        <v>36</v>
      </c>
      <c r="K1256" t="s">
        <v>159</v>
      </c>
      <c r="L1256" t="str">
        <f t="shared" si="494"/>
        <v>Exc-Mes-Sexo</v>
      </c>
      <c r="N1256">
        <f>N1255-1</f>
        <v>17</v>
      </c>
      <c r="O1256">
        <f t="shared" si="497"/>
        <v>36</v>
      </c>
      <c r="P1256" t="e">
        <f t="shared" ca="1" si="496"/>
        <v>#REF!</v>
      </c>
    </row>
    <row r="1257" spans="2:16" x14ac:dyDescent="0.25">
      <c r="B1257" s="51" t="e">
        <f t="shared" ca="1" si="481"/>
        <v>#REF!</v>
      </c>
      <c r="C1257" s="703" t="e">
        <f t="shared" ca="1" si="482"/>
        <v>#REF!</v>
      </c>
      <c r="I1257" t="s">
        <v>166</v>
      </c>
      <c r="J1257" t="s">
        <v>164</v>
      </c>
      <c r="K1257" t="s">
        <v>159</v>
      </c>
      <c r="L1257" t="str">
        <f t="shared" si="494"/>
        <v>Exc-Vía-Sexo</v>
      </c>
      <c r="M1257">
        <v>1</v>
      </c>
      <c r="N1257">
        <v>9</v>
      </c>
      <c r="O1257">
        <f t="shared" si="497"/>
        <v>1</v>
      </c>
      <c r="P1257" t="e">
        <f t="shared" ca="1" si="496"/>
        <v>#REF!</v>
      </c>
    </row>
    <row r="1258" spans="2:16" x14ac:dyDescent="0.25">
      <c r="B1258" s="51" t="e">
        <f t="shared" ca="1" si="481"/>
        <v>#REF!</v>
      </c>
      <c r="C1258" s="703" t="e">
        <f t="shared" ca="1" si="482"/>
        <v>#REF!</v>
      </c>
      <c r="I1258" t="s">
        <v>166</v>
      </c>
      <c r="J1258" t="s">
        <v>164</v>
      </c>
      <c r="K1258" t="s">
        <v>159</v>
      </c>
      <c r="L1258" t="str">
        <f t="shared" si="494"/>
        <v>Exc-Vía-Sexo</v>
      </c>
      <c r="N1258">
        <f t="shared" ref="N1258" si="508">N1257</f>
        <v>9</v>
      </c>
      <c r="O1258">
        <f t="shared" si="497"/>
        <v>10</v>
      </c>
      <c r="P1258" t="e">
        <f t="shared" ca="1" si="496"/>
        <v>#REF!</v>
      </c>
    </row>
    <row r="1259" spans="2:16" x14ac:dyDescent="0.25">
      <c r="B1259" s="51" t="e">
        <f t="shared" ca="1" si="481"/>
        <v>#REF!</v>
      </c>
      <c r="C1259" s="703" t="e">
        <f t="shared" ca="1" si="482"/>
        <v>#REF!</v>
      </c>
      <c r="I1259" t="s">
        <v>166</v>
      </c>
      <c r="J1259" t="s">
        <v>164</v>
      </c>
      <c r="K1259" t="s">
        <v>159</v>
      </c>
      <c r="L1259" t="str">
        <f t="shared" si="494"/>
        <v>Exc-Vía-Sexo</v>
      </c>
      <c r="N1259">
        <f>N1258-1</f>
        <v>8</v>
      </c>
      <c r="O1259">
        <f t="shared" si="497"/>
        <v>18</v>
      </c>
      <c r="P1259" t="e">
        <f t="shared" ca="1" si="496"/>
        <v>#REF!</v>
      </c>
    </row>
    <row r="1260" spans="2:16" x14ac:dyDescent="0.25">
      <c r="B1260" s="51" t="e">
        <f t="shared" ca="1" si="481"/>
        <v>#REF!</v>
      </c>
      <c r="C1260" s="703" t="e">
        <f t="shared" ca="1" si="482"/>
        <v>#REF!</v>
      </c>
      <c r="I1260" t="s">
        <v>166</v>
      </c>
      <c r="J1260" t="s">
        <v>38</v>
      </c>
      <c r="K1260" t="s">
        <v>159</v>
      </c>
      <c r="L1260" t="str">
        <f t="shared" si="494"/>
        <v>Exc-Resi-Sexo</v>
      </c>
      <c r="M1260">
        <v>1</v>
      </c>
      <c r="N1260">
        <v>18</v>
      </c>
      <c r="O1260">
        <f t="shared" si="497"/>
        <v>1</v>
      </c>
      <c r="P1260" t="e">
        <f t="shared" ca="1" si="496"/>
        <v>#REF!</v>
      </c>
    </row>
    <row r="1261" spans="2:16" x14ac:dyDescent="0.25">
      <c r="B1261" s="51" t="e">
        <f t="shared" ca="1" si="481"/>
        <v>#REF!</v>
      </c>
      <c r="C1261" s="703" t="e">
        <f t="shared" ca="1" si="482"/>
        <v>#REF!</v>
      </c>
      <c r="I1261" t="s">
        <v>166</v>
      </c>
      <c r="J1261" t="s">
        <v>38</v>
      </c>
      <c r="K1261" t="s">
        <v>159</v>
      </c>
      <c r="L1261" t="str">
        <f t="shared" si="494"/>
        <v>Exc-Resi-Sexo</v>
      </c>
      <c r="N1261">
        <f t="shared" ref="N1261" si="509">N1260</f>
        <v>18</v>
      </c>
      <c r="O1261">
        <f t="shared" si="497"/>
        <v>19</v>
      </c>
      <c r="P1261" t="e">
        <f t="shared" ca="1" si="496"/>
        <v>#REF!</v>
      </c>
    </row>
    <row r="1262" spans="2:16" x14ac:dyDescent="0.25">
      <c r="B1262" s="51" t="e">
        <f t="shared" ca="1" si="481"/>
        <v>#REF!</v>
      </c>
      <c r="C1262" s="703" t="e">
        <f t="shared" ca="1" si="482"/>
        <v>#REF!</v>
      </c>
      <c r="I1262" t="s">
        <v>166</v>
      </c>
      <c r="J1262" t="s">
        <v>38</v>
      </c>
      <c r="K1262" t="s">
        <v>159</v>
      </c>
      <c r="L1262" t="str">
        <f t="shared" si="494"/>
        <v>Exc-Resi-Sexo</v>
      </c>
      <c r="N1262">
        <f>N1261-1</f>
        <v>17</v>
      </c>
      <c r="O1262">
        <f t="shared" si="497"/>
        <v>36</v>
      </c>
      <c r="P1262" t="e">
        <f t="shared" ca="1" si="496"/>
        <v>#REF!</v>
      </c>
    </row>
    <row r="1263" spans="2:16" x14ac:dyDescent="0.25">
      <c r="B1263" s="51" t="e">
        <f t="shared" ca="1" si="481"/>
        <v>#REF!</v>
      </c>
      <c r="C1263" s="703" t="e">
        <f t="shared" ca="1" si="482"/>
        <v>#REF!</v>
      </c>
      <c r="I1263" t="s">
        <v>166</v>
      </c>
      <c r="J1263" t="s">
        <v>23</v>
      </c>
      <c r="K1263" t="s">
        <v>159</v>
      </c>
      <c r="L1263" t="str">
        <f t="shared" si="494"/>
        <v>Exc-Motivo-Sexo</v>
      </c>
      <c r="M1263">
        <v>1</v>
      </c>
      <c r="N1263">
        <v>13</v>
      </c>
      <c r="O1263">
        <f t="shared" si="497"/>
        <v>1</v>
      </c>
      <c r="P1263" t="e">
        <f t="shared" ca="1" si="496"/>
        <v>#REF!</v>
      </c>
    </row>
    <row r="1264" spans="2:16" x14ac:dyDescent="0.25">
      <c r="B1264" s="51" t="e">
        <f t="shared" ca="1" si="481"/>
        <v>#REF!</v>
      </c>
      <c r="C1264" s="703" t="e">
        <f t="shared" ca="1" si="482"/>
        <v>#REF!</v>
      </c>
      <c r="I1264" t="s">
        <v>166</v>
      </c>
      <c r="J1264" t="s">
        <v>23</v>
      </c>
      <c r="K1264" t="s">
        <v>159</v>
      </c>
      <c r="L1264" t="str">
        <f t="shared" si="494"/>
        <v>Exc-Motivo-Sexo</v>
      </c>
      <c r="N1264">
        <f t="shared" ref="N1264" si="510">N1263</f>
        <v>13</v>
      </c>
      <c r="O1264">
        <f t="shared" si="497"/>
        <v>14</v>
      </c>
      <c r="P1264" t="e">
        <f t="shared" ca="1" si="496"/>
        <v>#REF!</v>
      </c>
    </row>
    <row r="1265" spans="2:16" x14ac:dyDescent="0.25">
      <c r="B1265" s="51" t="e">
        <f t="shared" ca="1" si="481"/>
        <v>#REF!</v>
      </c>
      <c r="C1265" s="703" t="e">
        <f t="shared" ca="1" si="482"/>
        <v>#REF!</v>
      </c>
      <c r="I1265" t="s">
        <v>166</v>
      </c>
      <c r="J1265" t="s">
        <v>23</v>
      </c>
      <c r="K1265" t="s">
        <v>159</v>
      </c>
      <c r="L1265" t="str">
        <f t="shared" si="494"/>
        <v>Exc-Motivo-Sexo</v>
      </c>
      <c r="N1265">
        <f>N1264-1</f>
        <v>12</v>
      </c>
      <c r="O1265">
        <f t="shared" si="497"/>
        <v>26</v>
      </c>
      <c r="P1265" t="e">
        <f t="shared" ca="1" si="496"/>
        <v>#REF!</v>
      </c>
    </row>
    <row r="1266" spans="2:16" x14ac:dyDescent="0.25">
      <c r="B1266" s="51" t="e">
        <f t="shared" ref="B1266:B1287" ca="1" si="511">MID(P1266,1,FIND(".-",P1266)-1)</f>
        <v>#REF!</v>
      </c>
      <c r="C1266" s="703" t="e">
        <f t="shared" ref="C1266:C1287" ca="1" si="512">MID(P1266,FIND(".-",P1266)+3,(LEN(P1266)-FIND(".-",P1266)-2))</f>
        <v>#REF!</v>
      </c>
      <c r="I1266" t="s">
        <v>175</v>
      </c>
      <c r="J1266" t="s">
        <v>178</v>
      </c>
      <c r="K1266" t="s">
        <v>159</v>
      </c>
      <c r="L1266" t="str">
        <f t="shared" si="494"/>
        <v>GastoExc-SerieAnual-Sexo</v>
      </c>
      <c r="M1266">
        <v>1</v>
      </c>
      <c r="N1266">
        <v>13</v>
      </c>
      <c r="O1266">
        <f t="shared" si="497"/>
        <v>1</v>
      </c>
      <c r="P1266" t="e">
        <f t="shared" ca="1" si="496"/>
        <v>#REF!</v>
      </c>
    </row>
    <row r="1267" spans="2:16" x14ac:dyDescent="0.25">
      <c r="B1267" s="51" t="e">
        <f t="shared" ca="1" si="511"/>
        <v>#REF!</v>
      </c>
      <c r="C1267" s="703" t="e">
        <f t="shared" ca="1" si="512"/>
        <v>#REF!</v>
      </c>
      <c r="I1267" t="s">
        <v>175</v>
      </c>
      <c r="J1267" t="s">
        <v>178</v>
      </c>
      <c r="K1267" t="s">
        <v>159</v>
      </c>
      <c r="L1267" t="str">
        <f t="shared" si="494"/>
        <v>GastoExc-SerieAnual-Sexo</v>
      </c>
      <c r="N1267">
        <f t="shared" ref="N1267" si="513">N1266</f>
        <v>13</v>
      </c>
      <c r="O1267">
        <f t="shared" si="497"/>
        <v>14</v>
      </c>
      <c r="P1267" t="e">
        <f t="shared" ca="1" si="496"/>
        <v>#REF!</v>
      </c>
    </row>
    <row r="1268" spans="2:16" x14ac:dyDescent="0.25">
      <c r="B1268" s="51" t="e">
        <f t="shared" ca="1" si="511"/>
        <v>#REF!</v>
      </c>
      <c r="C1268" s="703" t="e">
        <f t="shared" ca="1" si="512"/>
        <v>#REF!</v>
      </c>
      <c r="I1268" t="s">
        <v>175</v>
      </c>
      <c r="J1268" t="s">
        <v>178</v>
      </c>
      <c r="K1268" t="s">
        <v>159</v>
      </c>
      <c r="L1268" t="str">
        <f t="shared" si="494"/>
        <v>GastoExc-SerieAnual-Sexo</v>
      </c>
      <c r="N1268">
        <f>N1267-1</f>
        <v>12</v>
      </c>
      <c r="O1268">
        <f t="shared" si="497"/>
        <v>26</v>
      </c>
      <c r="P1268" t="e">
        <f t="shared" ca="1" si="496"/>
        <v>#REF!</v>
      </c>
    </row>
    <row r="1269" spans="2:16" x14ac:dyDescent="0.25">
      <c r="B1269" s="51" t="e">
        <f t="shared" ca="1" si="511"/>
        <v>#REF!</v>
      </c>
      <c r="C1269" s="703" t="e">
        <f t="shared" ca="1" si="512"/>
        <v>#REF!</v>
      </c>
      <c r="I1269" t="s">
        <v>175</v>
      </c>
      <c r="J1269" t="s">
        <v>36</v>
      </c>
      <c r="K1269" t="s">
        <v>159</v>
      </c>
      <c r="L1269" t="str">
        <f t="shared" si="494"/>
        <v>GastoExc-Mes-Sexo</v>
      </c>
      <c r="M1269">
        <v>1</v>
      </c>
      <c r="N1269">
        <v>18</v>
      </c>
      <c r="O1269">
        <f>IF(M1269=1,1,#REF!+N1269)</f>
        <v>1</v>
      </c>
      <c r="P1269" t="e">
        <f t="shared" ca="1" si="496"/>
        <v>#REF!</v>
      </c>
    </row>
    <row r="1270" spans="2:16" x14ac:dyDescent="0.25">
      <c r="B1270" s="51" t="e">
        <f t="shared" ca="1" si="511"/>
        <v>#REF!</v>
      </c>
      <c r="C1270" s="703" t="e">
        <f t="shared" ca="1" si="512"/>
        <v>#REF!</v>
      </c>
      <c r="I1270" t="s">
        <v>175</v>
      </c>
      <c r="J1270" t="s">
        <v>36</v>
      </c>
      <c r="K1270" t="s">
        <v>159</v>
      </c>
      <c r="L1270" t="str">
        <f t="shared" si="494"/>
        <v>GastoExc-Mes-Sexo</v>
      </c>
      <c r="N1270">
        <f t="shared" ref="N1270" si="514">N1269</f>
        <v>18</v>
      </c>
      <c r="O1270">
        <f t="shared" si="497"/>
        <v>19</v>
      </c>
      <c r="P1270" t="e">
        <f t="shared" ca="1" si="496"/>
        <v>#REF!</v>
      </c>
    </row>
    <row r="1271" spans="2:16" x14ac:dyDescent="0.25">
      <c r="B1271" s="51" t="e">
        <f t="shared" ca="1" si="511"/>
        <v>#REF!</v>
      </c>
      <c r="C1271" s="703" t="e">
        <f t="shared" ca="1" si="512"/>
        <v>#REF!</v>
      </c>
      <c r="I1271" t="s">
        <v>175</v>
      </c>
      <c r="J1271" t="s">
        <v>36</v>
      </c>
      <c r="K1271" t="s">
        <v>159</v>
      </c>
      <c r="L1271" t="str">
        <f t="shared" si="494"/>
        <v>GastoExc-Mes-Sexo</v>
      </c>
      <c r="N1271">
        <f>N1270-1</f>
        <v>17</v>
      </c>
      <c r="O1271">
        <f t="shared" si="497"/>
        <v>36</v>
      </c>
      <c r="P1271" t="e">
        <f t="shared" ca="1" si="496"/>
        <v>#REF!</v>
      </c>
    </row>
    <row r="1272" spans="2:16" x14ac:dyDescent="0.25">
      <c r="B1272" s="51" t="e">
        <f t="shared" ca="1" si="511"/>
        <v>#REF!</v>
      </c>
      <c r="C1272" s="703" t="e">
        <f t="shared" ca="1" si="512"/>
        <v>#REF!</v>
      </c>
      <c r="I1272" t="s">
        <v>175</v>
      </c>
      <c r="J1272" t="s">
        <v>36</v>
      </c>
      <c r="K1272" t="s">
        <v>159</v>
      </c>
      <c r="L1272" t="str">
        <f t="shared" si="494"/>
        <v>GastoExc-Mes-Sexo</v>
      </c>
      <c r="N1272">
        <f t="shared" ref="N1272" si="515">N1271</f>
        <v>17</v>
      </c>
      <c r="O1272">
        <f t="shared" si="497"/>
        <v>53</v>
      </c>
      <c r="P1272" t="e">
        <f t="shared" ca="1" si="496"/>
        <v>#REF!</v>
      </c>
    </row>
    <row r="1273" spans="2:16" x14ac:dyDescent="0.25">
      <c r="B1273" s="51" t="e">
        <f t="shared" ca="1" si="511"/>
        <v>#REF!</v>
      </c>
      <c r="C1273" s="703" t="e">
        <f t="shared" ca="1" si="512"/>
        <v>#REF!</v>
      </c>
      <c r="I1273" t="s">
        <v>175</v>
      </c>
      <c r="J1273" t="s">
        <v>164</v>
      </c>
      <c r="K1273" t="s">
        <v>159</v>
      </c>
      <c r="L1273" t="str">
        <f t="shared" si="494"/>
        <v>GastoExc-Vía-Sexo</v>
      </c>
      <c r="M1273">
        <v>1</v>
      </c>
      <c r="N1273">
        <v>9</v>
      </c>
      <c r="O1273">
        <f>IF(M1273=1,1,#REF!+N1273)</f>
        <v>1</v>
      </c>
      <c r="P1273" t="e">
        <f t="shared" ca="1" si="496"/>
        <v>#REF!</v>
      </c>
    </row>
    <row r="1274" spans="2:16" x14ac:dyDescent="0.25">
      <c r="B1274" s="51" t="e">
        <f t="shared" ca="1" si="511"/>
        <v>#REF!</v>
      </c>
      <c r="C1274" s="703" t="e">
        <f t="shared" ca="1" si="512"/>
        <v>#REF!</v>
      </c>
      <c r="I1274" t="s">
        <v>175</v>
      </c>
      <c r="J1274" t="s">
        <v>164</v>
      </c>
      <c r="K1274" t="s">
        <v>159</v>
      </c>
      <c r="L1274" t="str">
        <f t="shared" si="494"/>
        <v>GastoExc-Vía-Sexo</v>
      </c>
      <c r="N1274">
        <f t="shared" ref="N1274" si="516">N1273</f>
        <v>9</v>
      </c>
      <c r="O1274">
        <f t="shared" si="497"/>
        <v>10</v>
      </c>
      <c r="P1274" t="e">
        <f t="shared" ca="1" si="496"/>
        <v>#REF!</v>
      </c>
    </row>
    <row r="1275" spans="2:16" x14ac:dyDescent="0.25">
      <c r="B1275" s="51" t="e">
        <f t="shared" ca="1" si="511"/>
        <v>#REF!</v>
      </c>
      <c r="C1275" s="703" t="e">
        <f t="shared" ca="1" si="512"/>
        <v>#REF!</v>
      </c>
      <c r="I1275" t="s">
        <v>175</v>
      </c>
      <c r="J1275" t="s">
        <v>164</v>
      </c>
      <c r="K1275" t="s">
        <v>159</v>
      </c>
      <c r="L1275" t="str">
        <f t="shared" si="494"/>
        <v>GastoExc-Vía-Sexo</v>
      </c>
      <c r="N1275">
        <f>N1274-1</f>
        <v>8</v>
      </c>
      <c r="O1275">
        <f t="shared" si="497"/>
        <v>18</v>
      </c>
      <c r="P1275" t="e">
        <f t="shared" ca="1" si="496"/>
        <v>#REF!</v>
      </c>
    </row>
    <row r="1276" spans="2:16" x14ac:dyDescent="0.25">
      <c r="B1276" s="51" t="e">
        <f t="shared" ca="1" si="511"/>
        <v>#REF!</v>
      </c>
      <c r="C1276" s="703" t="e">
        <f t="shared" ca="1" si="512"/>
        <v>#REF!</v>
      </c>
      <c r="I1276" t="s">
        <v>175</v>
      </c>
      <c r="J1276" t="s">
        <v>164</v>
      </c>
      <c r="K1276" t="s">
        <v>159</v>
      </c>
      <c r="L1276" t="str">
        <f t="shared" si="494"/>
        <v>GastoExc-Vía-Sexo</v>
      </c>
      <c r="N1276">
        <f t="shared" ref="N1276" si="517">N1275</f>
        <v>8</v>
      </c>
      <c r="O1276">
        <f t="shared" si="497"/>
        <v>26</v>
      </c>
      <c r="P1276" t="e">
        <f t="shared" ca="1" si="496"/>
        <v>#REF!</v>
      </c>
    </row>
    <row r="1277" spans="2:16" x14ac:dyDescent="0.25">
      <c r="B1277" s="51" t="e">
        <f t="shared" ca="1" si="511"/>
        <v>#REF!</v>
      </c>
      <c r="C1277" s="703" t="e">
        <f t="shared" ca="1" si="512"/>
        <v>#REF!</v>
      </c>
      <c r="I1277" t="s">
        <v>175</v>
      </c>
      <c r="J1277" t="s">
        <v>38</v>
      </c>
      <c r="K1277" t="s">
        <v>159</v>
      </c>
      <c r="L1277" t="str">
        <f t="shared" si="494"/>
        <v>GastoExc-Resi-Sexo</v>
      </c>
      <c r="M1277">
        <v>1</v>
      </c>
      <c r="N1277">
        <v>18</v>
      </c>
      <c r="O1277">
        <f>IF(M1277=1,1,#REF!+N1277)</f>
        <v>1</v>
      </c>
      <c r="P1277" t="e">
        <f t="shared" ca="1" si="496"/>
        <v>#REF!</v>
      </c>
    </row>
    <row r="1278" spans="2:16" x14ac:dyDescent="0.25">
      <c r="B1278" s="51" t="e">
        <f t="shared" ca="1" si="511"/>
        <v>#REF!</v>
      </c>
      <c r="C1278" s="703" t="e">
        <f t="shared" ca="1" si="512"/>
        <v>#REF!</v>
      </c>
      <c r="I1278" t="s">
        <v>175</v>
      </c>
      <c r="J1278" t="s">
        <v>38</v>
      </c>
      <c r="K1278" t="s">
        <v>159</v>
      </c>
      <c r="L1278" t="str">
        <f t="shared" si="494"/>
        <v>GastoExc-Resi-Sexo</v>
      </c>
      <c r="N1278">
        <f t="shared" ref="N1278" si="518">N1277</f>
        <v>18</v>
      </c>
      <c r="O1278">
        <f t="shared" si="497"/>
        <v>19</v>
      </c>
      <c r="P1278" t="e">
        <f t="shared" ca="1" si="496"/>
        <v>#REF!</v>
      </c>
    </row>
    <row r="1279" spans="2:16" x14ac:dyDescent="0.25">
      <c r="B1279" s="51" t="e">
        <f t="shared" ca="1" si="511"/>
        <v>#REF!</v>
      </c>
      <c r="C1279" s="703" t="e">
        <f t="shared" ca="1" si="512"/>
        <v>#REF!</v>
      </c>
      <c r="I1279" t="s">
        <v>175</v>
      </c>
      <c r="J1279" t="s">
        <v>38</v>
      </c>
      <c r="K1279" t="s">
        <v>159</v>
      </c>
      <c r="L1279" t="str">
        <f t="shared" si="494"/>
        <v>GastoExc-Resi-Sexo</v>
      </c>
      <c r="N1279">
        <f>N1278-1</f>
        <v>17</v>
      </c>
      <c r="O1279">
        <f t="shared" si="497"/>
        <v>36</v>
      </c>
      <c r="P1279" t="e">
        <f t="shared" ca="1" si="496"/>
        <v>#REF!</v>
      </c>
    </row>
    <row r="1280" spans="2:16" x14ac:dyDescent="0.25">
      <c r="B1280" s="51" t="e">
        <f t="shared" ca="1" si="511"/>
        <v>#REF!</v>
      </c>
      <c r="C1280" s="703" t="e">
        <f t="shared" ca="1" si="512"/>
        <v>#REF!</v>
      </c>
      <c r="I1280" t="s">
        <v>175</v>
      </c>
      <c r="J1280" t="s">
        <v>38</v>
      </c>
      <c r="K1280" t="s">
        <v>159</v>
      </c>
      <c r="L1280" t="str">
        <f t="shared" si="494"/>
        <v>GastoExc-Resi-Sexo</v>
      </c>
      <c r="N1280">
        <f t="shared" ref="N1280" si="519">N1279</f>
        <v>17</v>
      </c>
      <c r="O1280">
        <f t="shared" si="497"/>
        <v>53</v>
      </c>
      <c r="P1280" t="e">
        <f t="shared" ca="1" si="496"/>
        <v>#REF!</v>
      </c>
    </row>
    <row r="1281" spans="2:16" x14ac:dyDescent="0.25">
      <c r="B1281" s="51" t="e">
        <f t="shared" ca="1" si="511"/>
        <v>#REF!</v>
      </c>
      <c r="C1281" s="703" t="e">
        <f t="shared" ca="1" si="512"/>
        <v>#REF!</v>
      </c>
      <c r="I1281" t="s">
        <v>175</v>
      </c>
      <c r="J1281" t="s">
        <v>23</v>
      </c>
      <c r="K1281" t="s">
        <v>159</v>
      </c>
      <c r="L1281" t="str">
        <f t="shared" si="494"/>
        <v>GastoExc-Motivo-Sexo</v>
      </c>
      <c r="M1281">
        <v>1</v>
      </c>
      <c r="N1281">
        <v>12</v>
      </c>
      <c r="O1281">
        <f>IF(M1281=1,1,#REF!+N1281)</f>
        <v>1</v>
      </c>
      <c r="P1281" t="e">
        <f t="shared" ca="1" si="496"/>
        <v>#REF!</v>
      </c>
    </row>
    <row r="1282" spans="2:16" x14ac:dyDescent="0.25">
      <c r="B1282" s="51" t="e">
        <f t="shared" ca="1" si="511"/>
        <v>#REF!</v>
      </c>
      <c r="C1282" s="703" t="e">
        <f t="shared" ca="1" si="512"/>
        <v>#REF!</v>
      </c>
      <c r="I1282" t="s">
        <v>175</v>
      </c>
      <c r="J1282" t="s">
        <v>23</v>
      </c>
      <c r="K1282" t="s">
        <v>159</v>
      </c>
      <c r="L1282" t="str">
        <f t="shared" si="494"/>
        <v>GastoExc-Motivo-Sexo</v>
      </c>
      <c r="N1282">
        <f t="shared" ref="N1282" si="520">N1281</f>
        <v>12</v>
      </c>
      <c r="O1282">
        <f t="shared" si="497"/>
        <v>13</v>
      </c>
      <c r="P1282" t="e">
        <f t="shared" ca="1" si="496"/>
        <v>#REF!</v>
      </c>
    </row>
    <row r="1283" spans="2:16" x14ac:dyDescent="0.25">
      <c r="B1283" s="51" t="e">
        <f t="shared" ca="1" si="511"/>
        <v>#REF!</v>
      </c>
      <c r="C1283" s="703" t="e">
        <f t="shared" ca="1" si="512"/>
        <v>#REF!</v>
      </c>
      <c r="I1283" t="s">
        <v>175</v>
      </c>
      <c r="J1283" t="s">
        <v>23</v>
      </c>
      <c r="K1283" t="s">
        <v>159</v>
      </c>
      <c r="L1283" t="str">
        <f t="shared" si="494"/>
        <v>GastoExc-Motivo-Sexo</v>
      </c>
      <c r="N1283">
        <f>N1282-1</f>
        <v>11</v>
      </c>
      <c r="O1283">
        <f t="shared" si="497"/>
        <v>24</v>
      </c>
      <c r="P1283" t="e">
        <f t="shared" ca="1" si="496"/>
        <v>#REF!</v>
      </c>
    </row>
    <row r="1284" spans="2:16" x14ac:dyDescent="0.25">
      <c r="B1284" s="51" t="e">
        <f t="shared" ca="1" si="511"/>
        <v>#REF!</v>
      </c>
      <c r="C1284" s="703" t="e">
        <f t="shared" ca="1" si="512"/>
        <v>#REF!</v>
      </c>
      <c r="I1284" t="s">
        <v>175</v>
      </c>
      <c r="J1284" t="s">
        <v>23</v>
      </c>
      <c r="K1284" t="s">
        <v>159</v>
      </c>
      <c r="L1284" t="str">
        <f t="shared" ref="L1284:L1287" si="521">IF(LEN(K1284)=0,CONCATENATE(I1284,"-",J1284),CONCATENATE(I1284,"-",J1284,"-",K1284))</f>
        <v>GastoExc-Motivo-Sexo</v>
      </c>
      <c r="N1284">
        <f t="shared" ref="N1284" si="522">N1283</f>
        <v>11</v>
      </c>
      <c r="O1284">
        <f t="shared" si="497"/>
        <v>35</v>
      </c>
      <c r="P1284" t="e">
        <f t="shared" ref="P1284:P1287" ca="1" si="523">INDIRECT("'" &amp; L1284 &amp; "'!A" &amp;  O1284)</f>
        <v>#REF!</v>
      </c>
    </row>
    <row r="1285" spans="2:16" x14ac:dyDescent="0.25">
      <c r="B1285" s="51" t="e">
        <f t="shared" ca="1" si="511"/>
        <v>#REF!</v>
      </c>
      <c r="C1285" s="703" t="e">
        <f t="shared" ca="1" si="512"/>
        <v>#REF!</v>
      </c>
      <c r="I1285" t="s">
        <v>174</v>
      </c>
      <c r="J1285" t="s">
        <v>159</v>
      </c>
      <c r="L1285" t="str">
        <f t="shared" si="521"/>
        <v>DistriGastoExc-Sexo</v>
      </c>
      <c r="M1285">
        <v>1</v>
      </c>
      <c r="N1285">
        <v>9</v>
      </c>
      <c r="O1285">
        <f>IF(M1285=1,1,#REF!+N1285)</f>
        <v>1</v>
      </c>
      <c r="P1285" t="e">
        <f t="shared" ca="1" si="523"/>
        <v>#REF!</v>
      </c>
    </row>
    <row r="1286" spans="2:16" x14ac:dyDescent="0.25">
      <c r="B1286" s="51" t="e">
        <f t="shared" ca="1" si="511"/>
        <v>#REF!</v>
      </c>
      <c r="C1286" s="703" t="e">
        <f t="shared" ca="1" si="512"/>
        <v>#REF!</v>
      </c>
      <c r="I1286" t="s">
        <v>174</v>
      </c>
      <c r="J1286" t="s">
        <v>159</v>
      </c>
      <c r="L1286" t="str">
        <f t="shared" si="521"/>
        <v>DistriGastoExc-Sexo</v>
      </c>
      <c r="N1286">
        <f t="shared" ref="N1286:N1287" si="524">N1285</f>
        <v>9</v>
      </c>
      <c r="O1286">
        <f t="shared" si="497"/>
        <v>10</v>
      </c>
      <c r="P1286" t="e">
        <f t="shared" ca="1" si="523"/>
        <v>#REF!</v>
      </c>
    </row>
    <row r="1287" spans="2:16" x14ac:dyDescent="0.25">
      <c r="B1287" s="51" t="e">
        <f t="shared" ca="1" si="511"/>
        <v>#REF!</v>
      </c>
      <c r="C1287" s="703" t="e">
        <f t="shared" ca="1" si="512"/>
        <v>#REF!</v>
      </c>
      <c r="I1287" t="s">
        <v>174</v>
      </c>
      <c r="J1287" t="s">
        <v>159</v>
      </c>
      <c r="L1287" t="str">
        <f t="shared" si="521"/>
        <v>DistriGastoExc-Sexo</v>
      </c>
      <c r="N1287">
        <f t="shared" si="524"/>
        <v>9</v>
      </c>
      <c r="O1287">
        <f t="shared" si="497"/>
        <v>19</v>
      </c>
      <c r="P1287" t="e">
        <f t="shared" ca="1" si="523"/>
        <v>#REF!</v>
      </c>
    </row>
  </sheetData>
  <mergeCells count="8">
    <mergeCell ref="A879:C879"/>
    <mergeCell ref="A1054:C1054"/>
    <mergeCell ref="A1136:C1136"/>
    <mergeCell ref="A3:C3"/>
    <mergeCell ref="A76:C76"/>
    <mergeCell ref="A334:C334"/>
    <mergeCell ref="A237:C237"/>
    <mergeCell ref="A511:C511"/>
  </mergeCells>
  <pageMargins left="0.78740157480314965" right="0.78740157480314965" top="0.78740157480314965" bottom="0.78740157480314965" header="0.31496062992125984" footer="0.59055118110236227"/>
  <pageSetup paperSize="9" orientation="portrait" horizontalDpi="1200" verticalDpi="1200" r:id="rId1"/>
  <headerFooter>
    <oddFooter>&amp;L&amp;"Arial Rounded MT Bold,Normal"&amp;8&amp;UNOMENCLATURA DE TABLAS&amp;7&amp;UTxxx: Valores absolutosTxxxH: % HorizontalTxxxV: % VerticalVxxx: Variación interanualTxxxGT: Gasto totalTxxxGMD: Gasto medio diarioTxxxGMP: Gasto medio por persona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showZeros="0" workbookViewId="0"/>
  </sheetViews>
  <sheetFormatPr baseColWidth="10" defaultRowHeight="13.2" x14ac:dyDescent="0.25"/>
  <cols>
    <col min="1" max="1" width="19.33203125" customWidth="1"/>
    <col min="2" max="2" width="9.88671875" bestFit="1" customWidth="1"/>
    <col min="3" max="3" width="7.6640625" bestFit="1" customWidth="1"/>
    <col min="4" max="4" width="7.5546875" bestFit="1" customWidth="1"/>
    <col min="5" max="5" width="7.6640625" bestFit="1" customWidth="1"/>
    <col min="6" max="6" width="7.44140625" bestFit="1" customWidth="1"/>
    <col min="7" max="7" width="7.44140625" customWidth="1"/>
    <col min="8" max="8" width="7.33203125" bestFit="1" customWidth="1"/>
    <col min="9" max="10" width="8.88671875" bestFit="1" customWidth="1"/>
    <col min="11" max="11" width="10.44140625" bestFit="1" customWidth="1"/>
    <col min="12" max="12" width="7.5546875" bestFit="1" customWidth="1"/>
    <col min="13" max="13" width="9.6640625" bestFit="1" customWidth="1"/>
    <col min="14" max="14" width="9.33203125" bestFit="1" customWidth="1"/>
  </cols>
  <sheetData>
    <row r="1" spans="1:14" ht="13.8" thickBot="1" x14ac:dyDescent="0.3">
      <c r="A1" s="1055" t="s">
        <v>322</v>
      </c>
      <c r="B1" s="1055"/>
      <c r="C1" s="1055"/>
      <c r="D1" s="1055"/>
      <c r="E1" s="1055"/>
      <c r="F1" s="1055"/>
      <c r="G1" s="1055"/>
      <c r="H1" s="1055"/>
      <c r="I1" s="1055"/>
      <c r="J1" s="1055"/>
      <c r="K1" s="1055"/>
      <c r="L1" s="1055"/>
      <c r="M1" s="1055"/>
      <c r="N1" s="1055"/>
    </row>
    <row r="2" spans="1:14" ht="13.8" thickBot="1" x14ac:dyDescent="0.3">
      <c r="A2" s="255"/>
      <c r="B2" s="257" t="s">
        <v>180</v>
      </c>
      <c r="C2" s="190" t="s">
        <v>181</v>
      </c>
      <c r="D2" s="232" t="s">
        <v>182</v>
      </c>
      <c r="E2" s="258" t="s">
        <v>183</v>
      </c>
      <c r="F2" s="258" t="s">
        <v>184</v>
      </c>
      <c r="G2" s="258" t="s">
        <v>185</v>
      </c>
      <c r="H2" s="258" t="s">
        <v>186</v>
      </c>
      <c r="I2" s="258" t="s">
        <v>187</v>
      </c>
      <c r="J2" s="258" t="s">
        <v>188</v>
      </c>
      <c r="K2" s="258" t="s">
        <v>189</v>
      </c>
      <c r="L2" s="258" t="s">
        <v>190</v>
      </c>
      <c r="M2" s="258" t="s">
        <v>191</v>
      </c>
      <c r="N2" s="192" t="s">
        <v>192</v>
      </c>
    </row>
    <row r="3" spans="1:14" ht="13.8" thickBot="1" x14ac:dyDescent="0.3">
      <c r="A3" s="193" t="s">
        <v>180</v>
      </c>
      <c r="B3" s="260">
        <v>2352200.9433462643</v>
      </c>
      <c r="C3" s="194">
        <v>99286.51820623895</v>
      </c>
      <c r="D3" s="261">
        <v>129680.20050940242</v>
      </c>
      <c r="E3" s="262">
        <v>129057.24125393492</v>
      </c>
      <c r="F3" s="262">
        <v>225057.53063948263</v>
      </c>
      <c r="G3" s="262">
        <v>219182.36154346305</v>
      </c>
      <c r="H3" s="262">
        <v>180803.82556736204</v>
      </c>
      <c r="I3" s="262">
        <v>285575.23003264028</v>
      </c>
      <c r="J3" s="262">
        <v>370945.86914198584</v>
      </c>
      <c r="K3" s="262">
        <v>242563.21516437997</v>
      </c>
      <c r="L3" s="262">
        <v>234370.72626005698</v>
      </c>
      <c r="M3" s="262">
        <v>137123.39138875902</v>
      </c>
      <c r="N3" s="195">
        <v>98554.833638558106</v>
      </c>
    </row>
    <row r="4" spans="1:14" ht="13.8" thickTop="1" x14ac:dyDescent="0.25">
      <c r="A4" s="217" t="s">
        <v>195</v>
      </c>
      <c r="B4" s="273">
        <v>1203896.6215094728</v>
      </c>
      <c r="C4" s="35">
        <v>25534.782073004004</v>
      </c>
      <c r="D4" s="274">
        <v>57777.876053319393</v>
      </c>
      <c r="E4" s="37">
        <v>53739.967094671985</v>
      </c>
      <c r="F4" s="37">
        <v>104102.69243444239</v>
      </c>
      <c r="G4" s="37">
        <v>111865.45658839203</v>
      </c>
      <c r="H4" s="37">
        <v>73079.565239290023</v>
      </c>
      <c r="I4" s="37">
        <v>193006.02499711001</v>
      </c>
      <c r="J4" s="37">
        <v>236426.12739750705</v>
      </c>
      <c r="K4" s="37">
        <v>95954.213018299983</v>
      </c>
      <c r="L4" s="37">
        <v>125515.66491878904</v>
      </c>
      <c r="M4" s="37">
        <v>76369.004309728989</v>
      </c>
      <c r="N4" s="224">
        <v>50525.247384918002</v>
      </c>
    </row>
    <row r="5" spans="1:14" x14ac:dyDescent="0.25">
      <c r="A5" s="196" t="s">
        <v>196</v>
      </c>
      <c r="B5" s="263">
        <v>1089481.0820982128</v>
      </c>
      <c r="C5" s="197">
        <v>71803.086364508956</v>
      </c>
      <c r="D5" s="264">
        <v>70833.727019555023</v>
      </c>
      <c r="E5" s="265">
        <v>73401.809659791033</v>
      </c>
      <c r="F5" s="265">
        <v>115451.48711112424</v>
      </c>
      <c r="G5" s="265">
        <v>104088.66255685003</v>
      </c>
      <c r="H5" s="265">
        <v>101469.54687516904</v>
      </c>
      <c r="I5" s="265">
        <v>84709.87114721298</v>
      </c>
      <c r="J5" s="265">
        <v>118844.18187677315</v>
      </c>
      <c r="K5" s="265">
        <v>141780.90003420299</v>
      </c>
      <c r="L5" s="265">
        <v>102387.84059891294</v>
      </c>
      <c r="M5" s="265">
        <v>58333.644998653996</v>
      </c>
      <c r="N5" s="198">
        <v>46376.323855458308</v>
      </c>
    </row>
    <row r="6" spans="1:14" x14ac:dyDescent="0.25">
      <c r="A6" s="210" t="s">
        <v>197</v>
      </c>
      <c r="B6" s="374">
        <v>48346.965981524598</v>
      </c>
      <c r="C6" s="220">
        <v>1072.393946017</v>
      </c>
      <c r="D6" s="353">
        <v>1068.5974365280001</v>
      </c>
      <c r="E6" s="488">
        <v>1915.4644994719001</v>
      </c>
      <c r="F6" s="488">
        <v>5126.3917929479994</v>
      </c>
      <c r="G6" s="488">
        <v>2842.18289568</v>
      </c>
      <c r="H6" s="488">
        <v>4510.4159044610005</v>
      </c>
      <c r="I6" s="488">
        <v>5618.7560533873002</v>
      </c>
      <c r="J6" s="488">
        <v>13810.344722447604</v>
      </c>
      <c r="K6" s="488">
        <v>3839.3081602619995</v>
      </c>
      <c r="L6" s="488">
        <v>5379.6040976940003</v>
      </c>
      <c r="M6" s="488">
        <v>1510.244074446</v>
      </c>
      <c r="N6" s="221">
        <v>1653.2623981817999</v>
      </c>
    </row>
    <row r="7" spans="1:14" ht="13.8" thickBot="1" x14ac:dyDescent="0.3">
      <c r="A7" s="325" t="s">
        <v>198</v>
      </c>
      <c r="B7" s="913">
        <v>10476.273757054001</v>
      </c>
      <c r="C7" s="914">
        <v>876.25582270899997</v>
      </c>
      <c r="D7" s="915">
        <v>0</v>
      </c>
      <c r="E7" s="916">
        <v>0</v>
      </c>
      <c r="F7" s="916">
        <v>376.95930096799998</v>
      </c>
      <c r="G7" s="916">
        <v>386.05950254100003</v>
      </c>
      <c r="H7" s="916">
        <v>1744.2975484420001</v>
      </c>
      <c r="I7" s="916">
        <v>2240.5778349299999</v>
      </c>
      <c r="J7" s="916">
        <v>1865.2151452580001</v>
      </c>
      <c r="K7" s="916">
        <v>988.79395161500008</v>
      </c>
      <c r="L7" s="916">
        <v>1087.6166446609998</v>
      </c>
      <c r="M7" s="916">
        <v>910.49800592999998</v>
      </c>
      <c r="N7" s="917">
        <v>0</v>
      </c>
    </row>
    <row r="9" spans="1:14" ht="13.8" thickBot="1" x14ac:dyDescent="0.3">
      <c r="A9" s="1056" t="s">
        <v>323</v>
      </c>
      <c r="B9" s="1056"/>
      <c r="C9" s="1056"/>
      <c r="D9" s="1056"/>
      <c r="E9" s="1056"/>
      <c r="F9" s="1056"/>
      <c r="G9" s="1056"/>
      <c r="H9" s="1056"/>
      <c r="I9" s="1056"/>
      <c r="J9" s="1056"/>
      <c r="K9" s="1056"/>
      <c r="L9" s="1056"/>
      <c r="M9" s="1056"/>
      <c r="N9" s="1056"/>
    </row>
    <row r="10" spans="1:14" ht="13.8" thickBot="1" x14ac:dyDescent="0.3">
      <c r="A10" s="189"/>
      <c r="B10" s="259" t="s">
        <v>180</v>
      </c>
      <c r="C10" s="190" t="s">
        <v>181</v>
      </c>
      <c r="D10" s="232" t="s">
        <v>182</v>
      </c>
      <c r="E10" s="258" t="s">
        <v>183</v>
      </c>
      <c r="F10" s="258" t="s">
        <v>184</v>
      </c>
      <c r="G10" s="258" t="s">
        <v>185</v>
      </c>
      <c r="H10" s="258" t="s">
        <v>186</v>
      </c>
      <c r="I10" s="258" t="s">
        <v>187</v>
      </c>
      <c r="J10" s="258" t="s">
        <v>188</v>
      </c>
      <c r="K10" s="258" t="s">
        <v>189</v>
      </c>
      <c r="L10" s="258" t="s">
        <v>190</v>
      </c>
      <c r="M10" s="258" t="s">
        <v>191</v>
      </c>
      <c r="N10" s="258" t="s">
        <v>192</v>
      </c>
    </row>
    <row r="11" spans="1:14" ht="13.8" thickBot="1" x14ac:dyDescent="0.3">
      <c r="A11" s="203" t="s">
        <v>180</v>
      </c>
      <c r="B11" s="270">
        <v>1</v>
      </c>
      <c r="C11" s="204">
        <v>4.2210049480293534E-2</v>
      </c>
      <c r="D11" s="204">
        <v>5.5131429513380813E-2</v>
      </c>
      <c r="E11" s="204">
        <v>5.4866588511072019E-2</v>
      </c>
      <c r="F11" s="204">
        <v>9.5679551220361966E-2</v>
      </c>
      <c r="G11" s="204">
        <v>9.3181818570165206E-2</v>
      </c>
      <c r="H11" s="204">
        <v>7.6865807778373194E-2</v>
      </c>
      <c r="I11" s="204">
        <v>0.12140766750411133</v>
      </c>
      <c r="J11" s="204">
        <v>0.15770160716553178</v>
      </c>
      <c r="K11" s="204">
        <v>0.10312180847071133</v>
      </c>
      <c r="L11" s="204">
        <v>9.9638904968143954E-2</v>
      </c>
      <c r="M11" s="204">
        <v>5.8295781139210807E-2</v>
      </c>
      <c r="N11" s="204">
        <v>4.189898567864403E-2</v>
      </c>
    </row>
    <row r="12" spans="1:14" ht="13.8" thickTop="1" x14ac:dyDescent="0.25">
      <c r="A12" s="217" t="s">
        <v>195</v>
      </c>
      <c r="B12" s="277">
        <v>1</v>
      </c>
      <c r="C12" s="218">
        <v>2.1210111912256982E-2</v>
      </c>
      <c r="D12" s="218">
        <v>4.7992389895468085E-2</v>
      </c>
      <c r="E12" s="218">
        <v>4.4638356927434182E-2</v>
      </c>
      <c r="F12" s="218">
        <v>8.6471454919373456E-2</v>
      </c>
      <c r="G12" s="218">
        <v>9.2919487096934109E-2</v>
      </c>
      <c r="H12" s="218">
        <v>6.0702525394299399E-2</v>
      </c>
      <c r="I12" s="218">
        <v>0.16031777276284295</v>
      </c>
      <c r="J12" s="218">
        <v>0.19638407748089751</v>
      </c>
      <c r="K12" s="218">
        <v>7.9703033718950406E-2</v>
      </c>
      <c r="L12" s="218">
        <v>0.1042578429711138</v>
      </c>
      <c r="M12" s="218">
        <v>6.3434852250001172E-2</v>
      </c>
      <c r="N12" s="218">
        <v>4.1968094670428016E-2</v>
      </c>
    </row>
    <row r="13" spans="1:14" x14ac:dyDescent="0.25">
      <c r="A13" s="196" t="s">
        <v>196</v>
      </c>
      <c r="B13" s="271">
        <v>1</v>
      </c>
      <c r="C13" s="206">
        <v>6.5905767015453476E-2</v>
      </c>
      <c r="D13" s="206">
        <v>6.5016022933723244E-2</v>
      </c>
      <c r="E13" s="206">
        <v>6.7373184230448274E-2</v>
      </c>
      <c r="F13" s="206">
        <v>0.10596924444872252</v>
      </c>
      <c r="G13" s="206">
        <v>9.5539669542850134E-2</v>
      </c>
      <c r="H13" s="206">
        <v>9.3135666642095882E-2</v>
      </c>
      <c r="I13" s="206">
        <v>7.7752493860721014E-2</v>
      </c>
      <c r="J13" s="206">
        <v>0.10908329096260505</v>
      </c>
      <c r="K13" s="206">
        <v>0.13013617433461958</v>
      </c>
      <c r="L13" s="206">
        <v>9.3978539215867768E-2</v>
      </c>
      <c r="M13" s="206">
        <v>5.3542595605524636E-2</v>
      </c>
      <c r="N13" s="206">
        <v>4.2567351207368327E-2</v>
      </c>
    </row>
    <row r="14" spans="1:14" x14ac:dyDescent="0.25">
      <c r="A14" s="216" t="s">
        <v>197</v>
      </c>
      <c r="B14" s="278">
        <v>1</v>
      </c>
      <c r="C14" s="214">
        <v>2.2181204637056369E-2</v>
      </c>
      <c r="D14" s="214">
        <v>2.2102678313595851E-2</v>
      </c>
      <c r="E14" s="214">
        <v>3.9619125225021964E-2</v>
      </c>
      <c r="F14" s="214">
        <v>0.10603337125450661</v>
      </c>
      <c r="G14" s="214">
        <v>5.878720283639137E-2</v>
      </c>
      <c r="H14" s="214">
        <v>9.3292636112566385E-2</v>
      </c>
      <c r="I14" s="214">
        <v>0.11621734558347389</v>
      </c>
      <c r="J14" s="214">
        <v>0.28565070097108297</v>
      </c>
      <c r="K14" s="214">
        <v>7.9411563524568643E-2</v>
      </c>
      <c r="L14" s="214">
        <v>0.11127076929190909</v>
      </c>
      <c r="M14" s="214">
        <v>3.1237618406564076E-2</v>
      </c>
      <c r="N14" s="214">
        <v>3.4195783843262897E-2</v>
      </c>
    </row>
    <row r="15" spans="1:14" ht="13.8" thickBot="1" x14ac:dyDescent="0.3">
      <c r="A15" s="200" t="s">
        <v>198</v>
      </c>
      <c r="B15" s="334">
        <v>1</v>
      </c>
      <c r="C15" s="208">
        <v>8.364193634392092E-2</v>
      </c>
      <c r="D15" s="208">
        <v>0</v>
      </c>
      <c r="E15" s="208">
        <v>0</v>
      </c>
      <c r="F15" s="208">
        <v>3.5982192686992508E-2</v>
      </c>
      <c r="G15" s="208">
        <v>3.6850841386333009E-2</v>
      </c>
      <c r="H15" s="208">
        <v>0.16649980602764511</v>
      </c>
      <c r="I15" s="208">
        <v>0.21387163860827416</v>
      </c>
      <c r="J15" s="208">
        <v>0.17804184851527888</v>
      </c>
      <c r="K15" s="208">
        <v>9.4384126889507286E-2</v>
      </c>
      <c r="L15" s="208">
        <v>0.10381712714682295</v>
      </c>
      <c r="M15" s="208">
        <v>8.6910482395225058E-2</v>
      </c>
      <c r="N15" s="208">
        <v>0</v>
      </c>
    </row>
    <row r="16" spans="1:14" ht="13.5" customHeight="1" x14ac:dyDescent="0.25">
      <c r="A16" s="72"/>
      <c r="B16" s="1"/>
      <c r="C16" s="1"/>
      <c r="D16" s="1"/>
      <c r="E16" s="1"/>
      <c r="F16" s="1"/>
      <c r="G16" s="1"/>
      <c r="H16" s="98"/>
      <c r="I16" s="1"/>
    </row>
    <row r="17" spans="1:14" ht="13.8" thickBot="1" x14ac:dyDescent="0.3">
      <c r="A17" s="1056" t="s">
        <v>324</v>
      </c>
      <c r="B17" s="1056"/>
      <c r="C17" s="1056"/>
      <c r="D17" s="1056"/>
      <c r="E17" s="1056"/>
      <c r="F17" s="1056"/>
      <c r="G17" s="1056"/>
      <c r="H17" s="1056"/>
      <c r="I17" s="1056"/>
      <c r="J17" s="1056"/>
      <c r="K17" s="1056"/>
      <c r="L17" s="1056"/>
      <c r="M17" s="1056"/>
      <c r="N17" s="1056"/>
    </row>
    <row r="18" spans="1:14" ht="13.8" thickBot="1" x14ac:dyDescent="0.3">
      <c r="A18" s="189"/>
      <c r="B18" s="259" t="s">
        <v>180</v>
      </c>
      <c r="C18" s="190" t="s">
        <v>181</v>
      </c>
      <c r="D18" s="232" t="s">
        <v>182</v>
      </c>
      <c r="E18" s="258" t="s">
        <v>183</v>
      </c>
      <c r="F18" s="258" t="s">
        <v>184</v>
      </c>
      <c r="G18" s="258" t="s">
        <v>185</v>
      </c>
      <c r="H18" s="258" t="s">
        <v>186</v>
      </c>
      <c r="I18" s="258" t="s">
        <v>187</v>
      </c>
      <c r="J18" s="258" t="s">
        <v>188</v>
      </c>
      <c r="K18" s="258" t="s">
        <v>189</v>
      </c>
      <c r="L18" s="258" t="s">
        <v>190</v>
      </c>
      <c r="M18" s="258" t="s">
        <v>191</v>
      </c>
      <c r="N18" s="258" t="s">
        <v>192</v>
      </c>
    </row>
    <row r="19" spans="1:14" ht="13.8" thickBot="1" x14ac:dyDescent="0.3">
      <c r="A19" s="203" t="s">
        <v>180</v>
      </c>
      <c r="B19" s="270">
        <v>1</v>
      </c>
      <c r="C19" s="204">
        <v>1</v>
      </c>
      <c r="D19" s="204">
        <v>1</v>
      </c>
      <c r="E19" s="204">
        <v>1</v>
      </c>
      <c r="F19" s="204">
        <v>1</v>
      </c>
      <c r="G19" s="204">
        <v>1</v>
      </c>
      <c r="H19" s="204">
        <v>1</v>
      </c>
      <c r="I19" s="204">
        <v>1</v>
      </c>
      <c r="J19" s="204">
        <v>1</v>
      </c>
      <c r="K19" s="204">
        <v>1</v>
      </c>
      <c r="L19" s="204">
        <v>1</v>
      </c>
      <c r="M19" s="204">
        <v>1</v>
      </c>
      <c r="N19" s="204">
        <v>1</v>
      </c>
    </row>
    <row r="20" spans="1:14" ht="13.8" thickTop="1" x14ac:dyDescent="0.25">
      <c r="A20" s="217" t="s">
        <v>195</v>
      </c>
      <c r="B20" s="277">
        <v>0.51181708132333181</v>
      </c>
      <c r="C20" s="218">
        <v>0.25718277299202796</v>
      </c>
      <c r="D20" s="218">
        <v>0.44554123009032692</v>
      </c>
      <c r="E20" s="218">
        <v>0.41640412093524021</v>
      </c>
      <c r="F20" s="218">
        <v>0.46256036018276336</v>
      </c>
      <c r="G20" s="218">
        <v>0.5103761808233348</v>
      </c>
      <c r="H20" s="218">
        <v>0.40419258281713061</v>
      </c>
      <c r="I20" s="218">
        <v>0.67585002023827512</v>
      </c>
      <c r="J20" s="218">
        <v>0.63736018396530769</v>
      </c>
      <c r="K20" s="218">
        <v>0.39558435500318478</v>
      </c>
      <c r="L20" s="218">
        <v>0.53554326908351724</v>
      </c>
      <c r="M20" s="218">
        <v>0.55693637340995272</v>
      </c>
      <c r="N20" s="218">
        <v>0.51266128224837015</v>
      </c>
    </row>
    <row r="21" spans="1:14" x14ac:dyDescent="0.25">
      <c r="A21" s="196" t="s">
        <v>196</v>
      </c>
      <c r="B21" s="271">
        <v>0.46317517437447597</v>
      </c>
      <c r="C21" s="206">
        <v>0.72319069760668675</v>
      </c>
      <c r="D21" s="206">
        <v>0.54621851864286131</v>
      </c>
      <c r="E21" s="206">
        <v>0.56875390289309347</v>
      </c>
      <c r="F21" s="206">
        <v>0.51298655407387728</v>
      </c>
      <c r="G21" s="206">
        <v>0.47489525080333456</v>
      </c>
      <c r="H21" s="206">
        <v>0.56121349510585739</v>
      </c>
      <c r="I21" s="206">
        <v>0.29662891679201636</v>
      </c>
      <c r="J21" s="206">
        <v>0.32038146738677797</v>
      </c>
      <c r="K21" s="206">
        <v>0.58451113429594448</v>
      </c>
      <c r="L21" s="206">
        <v>0.4368627525832886</v>
      </c>
      <c r="M21" s="206">
        <v>0.42540987651969658</v>
      </c>
      <c r="N21" s="206">
        <v>0.47056366637013186</v>
      </c>
    </row>
    <row r="22" spans="1:14" x14ac:dyDescent="0.25">
      <c r="A22" s="216" t="s">
        <v>197</v>
      </c>
      <c r="B22" s="278">
        <v>2.0553926788561577E-2</v>
      </c>
      <c r="C22" s="214">
        <v>1.0801002647604306E-2</v>
      </c>
      <c r="D22" s="214">
        <v>8.2402512668117121E-3</v>
      </c>
      <c r="E22" s="214">
        <v>1.484197617166637E-2</v>
      </c>
      <c r="F22" s="214">
        <v>2.2778139342335156E-2</v>
      </c>
      <c r="G22" s="214">
        <v>1.2967206282775659E-2</v>
      </c>
      <c r="H22" s="214">
        <v>2.4946462777030987E-2</v>
      </c>
      <c r="I22" s="214">
        <v>1.9675222016787293E-2</v>
      </c>
      <c r="J22" s="214">
        <v>3.7230080912860793E-2</v>
      </c>
      <c r="K22" s="214">
        <v>1.5828072519817903E-2</v>
      </c>
      <c r="L22" s="214">
        <v>2.2953396030034951E-2</v>
      </c>
      <c r="M22" s="214">
        <v>1.1013759644875627E-2</v>
      </c>
      <c r="N22" s="214">
        <v>1.6775051381498002E-2</v>
      </c>
    </row>
    <row r="23" spans="1:14" ht="13.8" thickBot="1" x14ac:dyDescent="0.3">
      <c r="A23" s="200" t="s">
        <v>198</v>
      </c>
      <c r="B23" s="334">
        <v>4.4538175136305961E-3</v>
      </c>
      <c r="C23" s="208">
        <v>8.825526753681024E-3</v>
      </c>
      <c r="D23" s="208">
        <v>0</v>
      </c>
      <c r="E23" s="208">
        <v>0</v>
      </c>
      <c r="F23" s="208">
        <v>1.6749464010242219E-3</v>
      </c>
      <c r="G23" s="208">
        <v>1.7613620905551101E-3</v>
      </c>
      <c r="H23" s="208">
        <v>9.6474592999810597E-3</v>
      </c>
      <c r="I23" s="208">
        <v>7.845840952921266E-3</v>
      </c>
      <c r="J23" s="208">
        <v>5.0282677350534325E-3</v>
      </c>
      <c r="K23" s="208">
        <v>4.0764381810527838E-3</v>
      </c>
      <c r="L23" s="208">
        <v>4.6405823031592432E-3</v>
      </c>
      <c r="M23" s="208">
        <v>6.6399904254748473E-3</v>
      </c>
      <c r="N23" s="208">
        <v>0</v>
      </c>
    </row>
    <row r="25" spans="1:14" ht="27" customHeight="1" thickBot="1" x14ac:dyDescent="0.3">
      <c r="A25" s="1055" t="s">
        <v>325</v>
      </c>
      <c r="B25" s="1056"/>
      <c r="C25" s="1056"/>
      <c r="D25" s="1056"/>
      <c r="E25" s="1056"/>
      <c r="F25" s="1056"/>
      <c r="G25" s="1056"/>
      <c r="H25" s="1056"/>
      <c r="I25" s="1056"/>
      <c r="J25" s="1056"/>
      <c r="K25" s="1056"/>
      <c r="L25" s="1056"/>
      <c r="M25" s="1056"/>
      <c r="N25" s="1056"/>
    </row>
    <row r="26" spans="1:14" ht="13.5" customHeight="1" thickBot="1" x14ac:dyDescent="0.3">
      <c r="A26" s="566"/>
      <c r="B26" s="1059" t="s">
        <v>898</v>
      </c>
      <c r="C26" s="1060"/>
      <c r="D26" s="1060"/>
      <c r="E26" s="1060"/>
      <c r="F26" s="1060"/>
      <c r="G26" s="1060"/>
      <c r="H26" s="1060"/>
      <c r="I26" s="1060"/>
      <c r="J26" s="1060"/>
      <c r="K26" s="1060"/>
      <c r="L26" s="1060"/>
      <c r="M26" s="1060"/>
      <c r="N26" s="1060"/>
    </row>
    <row r="27" spans="1:14" ht="13.8" thickBot="1" x14ac:dyDescent="0.3">
      <c r="A27" s="310"/>
      <c r="B27" s="311" t="s">
        <v>180</v>
      </c>
      <c r="C27" s="312" t="s">
        <v>181</v>
      </c>
      <c r="D27" s="313" t="s">
        <v>182</v>
      </c>
      <c r="E27" s="313" t="s">
        <v>183</v>
      </c>
      <c r="F27" s="313" t="s">
        <v>184</v>
      </c>
      <c r="G27" s="313" t="s">
        <v>185</v>
      </c>
      <c r="H27" s="313" t="s">
        <v>186</v>
      </c>
      <c r="I27" s="313" t="s">
        <v>187</v>
      </c>
      <c r="J27" s="313" t="s">
        <v>188</v>
      </c>
      <c r="K27" s="313" t="s">
        <v>189</v>
      </c>
      <c r="L27" s="313" t="s">
        <v>190</v>
      </c>
      <c r="M27" s="313" t="s">
        <v>191</v>
      </c>
      <c r="N27" s="314" t="s">
        <v>192</v>
      </c>
    </row>
    <row r="28" spans="1:14" ht="13.8" thickBot="1" x14ac:dyDescent="0.3">
      <c r="A28" s="284" t="s">
        <v>180</v>
      </c>
      <c r="B28" s="285">
        <v>9.1696178106951853E-2</v>
      </c>
      <c r="C28" s="286">
        <v>-1.3086727392084274E-3</v>
      </c>
      <c r="D28" s="287">
        <v>-7.2355253647219397E-3</v>
      </c>
      <c r="E28" s="287">
        <v>4.8276911444920412E-2</v>
      </c>
      <c r="F28" s="287">
        <v>0.32987902299909599</v>
      </c>
      <c r="G28" s="287">
        <v>0.25262079420004513</v>
      </c>
      <c r="H28" s="287">
        <v>0.11172786676759805</v>
      </c>
      <c r="I28" s="287">
        <v>9.7469432181135351E-2</v>
      </c>
      <c r="J28" s="287">
        <v>0.16202016190180957</v>
      </c>
      <c r="K28" s="287">
        <v>7.806009297933314E-2</v>
      </c>
      <c r="L28" s="287">
        <v>3.5836752126667593E-2</v>
      </c>
      <c r="M28" s="287">
        <v>6.9925674706037277E-3</v>
      </c>
      <c r="N28" s="288">
        <v>-0.22859162994773929</v>
      </c>
    </row>
    <row r="29" spans="1:14" ht="13.8" thickTop="1" x14ac:dyDescent="0.25">
      <c r="A29" s="299" t="s">
        <v>195</v>
      </c>
      <c r="B29" s="300">
        <v>0.15470070925103285</v>
      </c>
      <c r="C29" s="301">
        <v>-5.8890334254765198E-2</v>
      </c>
      <c r="D29" s="302">
        <v>0.10696800186255118</v>
      </c>
      <c r="E29" s="302">
        <v>4.5248416738929764E-2</v>
      </c>
      <c r="F29" s="302">
        <v>0.14939300222951157</v>
      </c>
      <c r="G29" s="302">
        <v>0.37502535817990856</v>
      </c>
      <c r="H29" s="302">
        <v>-7.9168739985145953E-2</v>
      </c>
      <c r="I29" s="302">
        <v>0.29991956042599299</v>
      </c>
      <c r="J29" s="302">
        <v>0.30962718039139947</v>
      </c>
      <c r="K29" s="302">
        <v>-0.18911368836793352</v>
      </c>
      <c r="L29" s="302">
        <v>0.31291806307705161</v>
      </c>
      <c r="M29" s="302">
        <v>0.36829459700677525</v>
      </c>
      <c r="N29" s="303">
        <v>-0.18274715870174074</v>
      </c>
    </row>
    <row r="30" spans="1:14" x14ac:dyDescent="0.25">
      <c r="A30" s="289" t="s">
        <v>196</v>
      </c>
      <c r="B30" s="290">
        <v>2.8646318305885377E-2</v>
      </c>
      <c r="C30" s="291">
        <v>1.11571471093872E-2</v>
      </c>
      <c r="D30" s="292">
        <v>-8.1789098388220571E-2</v>
      </c>
      <c r="E30" s="292">
        <v>3.0020033137979407E-2</v>
      </c>
      <c r="F30" s="292">
        <v>0.51995819156383849</v>
      </c>
      <c r="G30" s="292">
        <v>0.17389334213635022</v>
      </c>
      <c r="H30" s="292">
        <v>0.27908812562762075</v>
      </c>
      <c r="I30" s="292">
        <v>-0.17343385701420078</v>
      </c>
      <c r="J30" s="292">
        <v>-8.6049773850750411E-2</v>
      </c>
      <c r="K30" s="292">
        <v>0.40682202405640244</v>
      </c>
      <c r="L30" s="292">
        <v>-0.17098135160598604</v>
      </c>
      <c r="M30" s="292">
        <v>-0.23960383654885786</v>
      </c>
      <c r="N30" s="293">
        <v>-0.25499393654673363</v>
      </c>
    </row>
    <row r="31" spans="1:14" x14ac:dyDescent="0.25">
      <c r="A31" s="304" t="s">
        <v>197</v>
      </c>
      <c r="B31" s="305">
        <v>0.19554225350831356</v>
      </c>
      <c r="C31" s="306">
        <v>7.1388760264590179E-2</v>
      </c>
      <c r="D31" s="307">
        <v>6.5984359901241962E-2</v>
      </c>
      <c r="E31" s="307">
        <v>4.3979571371463164</v>
      </c>
      <c r="F31" s="307">
        <v>1.1208299545219957</v>
      </c>
      <c r="G31" s="307">
        <v>-0.25964293602356603</v>
      </c>
      <c r="H31" s="307">
        <v>0.70207256436329368</v>
      </c>
      <c r="I31" s="307">
        <v>-0.1227090991747507</v>
      </c>
      <c r="J31" s="307">
        <v>0.75892848992944062</v>
      </c>
      <c r="K31" s="307">
        <v>-2.8768330563133437E-2</v>
      </c>
      <c r="L31" s="307">
        <v>-5.8125351538573566E-2</v>
      </c>
      <c r="M31" s="307">
        <v>-0.43262652068131324</v>
      </c>
      <c r="N31" s="309">
        <v>-0.36226473404035908</v>
      </c>
    </row>
    <row r="32" spans="1:14" ht="13.8" thickBot="1" x14ac:dyDescent="0.3">
      <c r="A32" s="329" t="s">
        <v>198</v>
      </c>
      <c r="B32" s="330">
        <v>-0.1581786895604016</v>
      </c>
      <c r="C32" s="331">
        <v>2.2186454602353574</v>
      </c>
      <c r="D32" s="332">
        <v>-1</v>
      </c>
      <c r="E32" s="332">
        <v>-1</v>
      </c>
      <c r="F32" s="332">
        <v>0.32026754424795456</v>
      </c>
      <c r="G32" s="332">
        <v>-0.65384624610122299</v>
      </c>
      <c r="H32" s="332">
        <v>0.35110772997884876</v>
      </c>
      <c r="I32" s="332">
        <v>-0.21337990178952915</v>
      </c>
      <c r="J32" s="332">
        <v>1.3011939116535891</v>
      </c>
      <c r="K32" s="332">
        <v>-0.48851883491089987</v>
      </c>
      <c r="L32" s="332">
        <v>-0.24744322396663876</v>
      </c>
      <c r="M32" s="332">
        <v>-7.2156179615509686E-2</v>
      </c>
      <c r="N32" s="333">
        <v>-1</v>
      </c>
    </row>
  </sheetData>
  <mergeCells count="5">
    <mergeCell ref="A1:N1"/>
    <mergeCell ref="A9:N9"/>
    <mergeCell ref="A17:N17"/>
    <mergeCell ref="A25:N25"/>
    <mergeCell ref="B26:N26"/>
  </mergeCells>
  <pageMargins left="0.78740157480314965" right="0.59055118110236227" top="0.78740157480314965" bottom="0.39370078740157483" header="0" footer="0.39370078740157483"/>
  <pageSetup paperSize="9" orientation="landscape" r:id="rId1"/>
  <headerFooter scaleWithDoc="0">
    <oddFooter>&amp;R&amp;9&amp;P</odd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showZeros="0" topLeftCell="A33" workbookViewId="0"/>
  </sheetViews>
  <sheetFormatPr baseColWidth="10" defaultRowHeight="13.2" x14ac:dyDescent="0.25"/>
  <cols>
    <col min="1" max="1" width="25" customWidth="1"/>
    <col min="2" max="2" width="9.88671875" bestFit="1" customWidth="1"/>
    <col min="3" max="3" width="7.6640625" bestFit="1" customWidth="1"/>
    <col min="4" max="4" width="7.5546875" bestFit="1" customWidth="1"/>
    <col min="5" max="5" width="7.6640625" bestFit="1" customWidth="1"/>
    <col min="6" max="6" width="7.44140625" bestFit="1" customWidth="1"/>
    <col min="7" max="7" width="7.44140625" customWidth="1"/>
    <col min="8" max="9" width="7.44140625" bestFit="1" customWidth="1"/>
    <col min="10" max="10" width="8.44140625" bestFit="1" customWidth="1"/>
    <col min="11" max="11" width="10.44140625" bestFit="1" customWidth="1"/>
    <col min="12" max="12" width="7.5546875" bestFit="1" customWidth="1"/>
    <col min="13" max="13" width="9.6640625" bestFit="1" customWidth="1"/>
    <col min="14" max="14" width="9.33203125" bestFit="1" customWidth="1"/>
  </cols>
  <sheetData>
    <row r="1" spans="1:14" ht="13.8" thickBot="1" x14ac:dyDescent="0.3">
      <c r="A1" s="1055" t="s">
        <v>318</v>
      </c>
      <c r="B1" s="1055"/>
      <c r="C1" s="1055"/>
      <c r="D1" s="1055"/>
      <c r="E1" s="1055"/>
      <c r="F1" s="1055"/>
      <c r="G1" s="1055"/>
      <c r="H1" s="1055"/>
      <c r="I1" s="1055"/>
      <c r="J1" s="1055"/>
      <c r="K1" s="1055"/>
      <c r="L1" s="1055"/>
      <c r="M1" s="1055"/>
      <c r="N1" s="1055"/>
    </row>
    <row r="2" spans="1:14" ht="13.8" thickBot="1" x14ac:dyDescent="0.3">
      <c r="A2" s="255"/>
      <c r="B2" s="257" t="s">
        <v>180</v>
      </c>
      <c r="C2" s="190" t="s">
        <v>181</v>
      </c>
      <c r="D2" s="232" t="s">
        <v>182</v>
      </c>
      <c r="E2" s="258" t="s">
        <v>183</v>
      </c>
      <c r="F2" s="258" t="s">
        <v>184</v>
      </c>
      <c r="G2" s="258" t="s">
        <v>185</v>
      </c>
      <c r="H2" s="258" t="s">
        <v>186</v>
      </c>
      <c r="I2" s="258" t="s">
        <v>187</v>
      </c>
      <c r="J2" s="258" t="s">
        <v>188</v>
      </c>
      <c r="K2" s="258" t="s">
        <v>189</v>
      </c>
      <c r="L2" s="258" t="s">
        <v>190</v>
      </c>
      <c r="M2" s="258" t="s">
        <v>191</v>
      </c>
      <c r="N2" s="192" t="s">
        <v>192</v>
      </c>
    </row>
    <row r="3" spans="1:14" ht="13.8" thickBot="1" x14ac:dyDescent="0.3">
      <c r="A3" s="193" t="s">
        <v>180</v>
      </c>
      <c r="B3" s="260">
        <v>2352200.9433462638</v>
      </c>
      <c r="C3" s="194">
        <v>99286.518206239009</v>
      </c>
      <c r="D3" s="261">
        <v>129680.20050940238</v>
      </c>
      <c r="E3" s="262">
        <v>129057.24125393487</v>
      </c>
      <c r="F3" s="262">
        <v>225057.53063948263</v>
      </c>
      <c r="G3" s="262">
        <v>219182.36154346302</v>
      </c>
      <c r="H3" s="262">
        <v>180803.82556736202</v>
      </c>
      <c r="I3" s="262">
        <v>285575.23003264039</v>
      </c>
      <c r="J3" s="262">
        <v>370945.86914198566</v>
      </c>
      <c r="K3" s="262">
        <v>242563.21516437997</v>
      </c>
      <c r="L3" s="262">
        <v>234370.72626005704</v>
      </c>
      <c r="M3" s="262">
        <v>137123.39138875899</v>
      </c>
      <c r="N3" s="195">
        <v>98554.833638558121</v>
      </c>
    </row>
    <row r="4" spans="1:14" ht="13.8" thickTop="1" x14ac:dyDescent="0.25">
      <c r="A4" s="217" t="s">
        <v>199</v>
      </c>
      <c r="B4" s="273">
        <v>828054.4051527431</v>
      </c>
      <c r="C4" s="35">
        <v>19430.467328390998</v>
      </c>
      <c r="D4" s="274">
        <v>49067.008558472997</v>
      </c>
      <c r="E4" s="37">
        <v>40590.004143162005</v>
      </c>
      <c r="F4" s="37">
        <v>82159.311170306013</v>
      </c>
      <c r="G4" s="37">
        <v>89569.923409776995</v>
      </c>
      <c r="H4" s="569">
        <v>46134.661335089993</v>
      </c>
      <c r="I4" s="37">
        <v>95725.285184104039</v>
      </c>
      <c r="J4" s="37">
        <v>171701.87960627902</v>
      </c>
      <c r="K4" s="37">
        <v>69642.820936247008</v>
      </c>
      <c r="L4" s="37">
        <v>91973.174397334034</v>
      </c>
      <c r="M4" s="37">
        <v>48892.228711851996</v>
      </c>
      <c r="N4" s="224">
        <v>23167.640371728005</v>
      </c>
    </row>
    <row r="5" spans="1:14" x14ac:dyDescent="0.25">
      <c r="A5" s="196" t="s">
        <v>200</v>
      </c>
      <c r="B5" s="263">
        <v>168375.32164590689</v>
      </c>
      <c r="C5" s="197">
        <v>5799.4184046719984</v>
      </c>
      <c r="D5" s="264">
        <v>11380.655296099996</v>
      </c>
      <c r="E5" s="265">
        <v>10282.957965201002</v>
      </c>
      <c r="F5" s="265">
        <v>17914.054856507992</v>
      </c>
      <c r="G5" s="265">
        <v>10374.086939322002</v>
      </c>
      <c r="H5" s="570">
        <v>22278.498617698006</v>
      </c>
      <c r="I5" s="265">
        <v>12814.483766146999</v>
      </c>
      <c r="J5" s="265">
        <v>25547.783714940604</v>
      </c>
      <c r="K5" s="265">
        <v>14035.486088894</v>
      </c>
      <c r="L5" s="265">
        <v>15233.7255821</v>
      </c>
      <c r="M5" s="265">
        <v>7323.8839423500003</v>
      </c>
      <c r="N5" s="198">
        <v>15390.286471974301</v>
      </c>
    </row>
    <row r="6" spans="1:14" x14ac:dyDescent="0.25">
      <c r="A6" s="216" t="s">
        <v>201</v>
      </c>
      <c r="B6" s="275">
        <v>226836.50262835005</v>
      </c>
      <c r="C6" s="222">
        <v>7307.4185844099984</v>
      </c>
      <c r="D6" s="240">
        <v>7281.2891424300014</v>
      </c>
      <c r="E6" s="276">
        <v>12066.938270389997</v>
      </c>
      <c r="F6" s="276">
        <v>25331.692782090005</v>
      </c>
      <c r="G6" s="276">
        <v>19077.135136155997</v>
      </c>
      <c r="H6" s="571">
        <v>22014.393333640008</v>
      </c>
      <c r="I6" s="276">
        <v>24544.242031739999</v>
      </c>
      <c r="J6" s="276">
        <v>25779.670276980007</v>
      </c>
      <c r="K6" s="276">
        <v>29118.055799696001</v>
      </c>
      <c r="L6" s="276">
        <v>27375.079935470003</v>
      </c>
      <c r="M6" s="276">
        <v>19556.422216608</v>
      </c>
      <c r="N6" s="223">
        <v>7384.1651187400003</v>
      </c>
    </row>
    <row r="7" spans="1:14" x14ac:dyDescent="0.25">
      <c r="A7" s="196" t="s">
        <v>202</v>
      </c>
      <c r="B7" s="263">
        <v>86061.0826579696</v>
      </c>
      <c r="C7" s="197">
        <v>6902.521177224</v>
      </c>
      <c r="D7" s="264">
        <v>5561.7776811843996</v>
      </c>
      <c r="E7" s="265">
        <v>4324.6673175309998</v>
      </c>
      <c r="F7" s="265">
        <v>4299.1258794342002</v>
      </c>
      <c r="G7" s="265">
        <v>9421.1826385000022</v>
      </c>
      <c r="H7" s="570">
        <v>6387.8591822600001</v>
      </c>
      <c r="I7" s="265">
        <v>9198.657434101</v>
      </c>
      <c r="J7" s="265">
        <v>18979.677837449999</v>
      </c>
      <c r="K7" s="265">
        <v>10613.401462557002</v>
      </c>
      <c r="L7" s="265">
        <v>5375.7825625980013</v>
      </c>
      <c r="M7" s="265">
        <v>3746.3015639300002</v>
      </c>
      <c r="N7" s="198">
        <v>1250.1279211999999</v>
      </c>
    </row>
    <row r="8" spans="1:14" x14ac:dyDescent="0.25">
      <c r="A8" s="216" t="s">
        <v>203</v>
      </c>
      <c r="B8" s="275">
        <v>117326.87561312203</v>
      </c>
      <c r="C8" s="222">
        <v>5543.4459502600002</v>
      </c>
      <c r="D8" s="240">
        <v>8385.6460685439997</v>
      </c>
      <c r="E8" s="276">
        <v>8229.1341998000007</v>
      </c>
      <c r="F8" s="276">
        <v>4259.9183305280003</v>
      </c>
      <c r="G8" s="276">
        <v>402.82572877100006</v>
      </c>
      <c r="H8" s="571">
        <v>240.66447377</v>
      </c>
      <c r="I8" s="276">
        <v>20536.841678624001</v>
      </c>
      <c r="J8" s="276">
        <v>20048.970085746001</v>
      </c>
      <c r="K8" s="276">
        <v>5644.2889091179995</v>
      </c>
      <c r="L8" s="276">
        <v>13197.898344105</v>
      </c>
      <c r="M8" s="276">
        <v>15653.531308705999</v>
      </c>
      <c r="N8" s="223">
        <v>15183.710535150001</v>
      </c>
    </row>
    <row r="9" spans="1:14" x14ac:dyDescent="0.25">
      <c r="A9" s="196" t="s">
        <v>204</v>
      </c>
      <c r="B9" s="263">
        <v>69461.012879711983</v>
      </c>
      <c r="C9" s="197">
        <v>4364.4283726810008</v>
      </c>
      <c r="D9" s="264">
        <v>3589.1199183499998</v>
      </c>
      <c r="E9" s="265">
        <v>4258.178990383999</v>
      </c>
      <c r="F9" s="265">
        <v>6004.3391976380008</v>
      </c>
      <c r="G9" s="265">
        <v>7133.2803646199991</v>
      </c>
      <c r="H9" s="570">
        <v>9162.6168024099989</v>
      </c>
      <c r="I9" s="265">
        <v>15576.158619939999</v>
      </c>
      <c r="J9" s="265">
        <v>6864.582476949</v>
      </c>
      <c r="K9" s="265">
        <v>3062.79749937</v>
      </c>
      <c r="L9" s="265">
        <v>4699.2097358200008</v>
      </c>
      <c r="M9" s="265">
        <v>3748.0034598299999</v>
      </c>
      <c r="N9" s="198">
        <v>998.29744172000005</v>
      </c>
    </row>
    <row r="10" spans="1:14" x14ac:dyDescent="0.25">
      <c r="A10" s="216" t="s">
        <v>205</v>
      </c>
      <c r="B10" s="275">
        <v>107262.98427870199</v>
      </c>
      <c r="C10" s="222">
        <v>3192.759280446</v>
      </c>
      <c r="D10" s="240">
        <v>1887.8246214399999</v>
      </c>
      <c r="E10" s="276">
        <v>3159.4880696199998</v>
      </c>
      <c r="F10" s="276">
        <v>12963.964655649999</v>
      </c>
      <c r="G10" s="276">
        <v>9165.6322921899991</v>
      </c>
      <c r="H10" s="571">
        <v>8378.7083893000017</v>
      </c>
      <c r="I10" s="276">
        <v>20016.385046400006</v>
      </c>
      <c r="J10" s="276">
        <v>11870.212840179998</v>
      </c>
      <c r="K10" s="276">
        <v>25997.258765040002</v>
      </c>
      <c r="L10" s="276">
        <v>5499.0579874510004</v>
      </c>
      <c r="M10" s="276">
        <v>3110.1939546410003</v>
      </c>
      <c r="N10" s="223">
        <v>2021.498376344</v>
      </c>
    </row>
    <row r="11" spans="1:14" x14ac:dyDescent="0.25">
      <c r="A11" s="196" t="s">
        <v>206</v>
      </c>
      <c r="B11" s="263">
        <v>360672.35479585105</v>
      </c>
      <c r="C11" s="197">
        <v>13246.949955307</v>
      </c>
      <c r="D11" s="264">
        <v>19550.389688139003</v>
      </c>
      <c r="E11" s="265">
        <v>20982.221891708894</v>
      </c>
      <c r="F11" s="265">
        <v>39867.684558907393</v>
      </c>
      <c r="G11" s="265">
        <v>25936.876816175001</v>
      </c>
      <c r="H11" s="570">
        <v>27136.347866192991</v>
      </c>
      <c r="I11" s="265">
        <v>43983.169420236998</v>
      </c>
      <c r="J11" s="265">
        <v>56745.819984729998</v>
      </c>
      <c r="K11" s="265">
        <v>49698.984970778991</v>
      </c>
      <c r="L11" s="265">
        <v>28934.124115279992</v>
      </c>
      <c r="M11" s="265">
        <v>19060.267091580001</v>
      </c>
      <c r="N11" s="198">
        <v>15529.5184368148</v>
      </c>
    </row>
    <row r="12" spans="1:14" x14ac:dyDescent="0.25">
      <c r="A12" s="213" t="s">
        <v>207</v>
      </c>
      <c r="B12" s="275">
        <v>76756.972217217</v>
      </c>
      <c r="C12" s="222">
        <v>2862.9814424599999</v>
      </c>
      <c r="D12" s="240">
        <v>6078.4129220199993</v>
      </c>
      <c r="E12" s="276">
        <v>7740.445988309998</v>
      </c>
      <c r="F12" s="276">
        <v>6842.4450789400016</v>
      </c>
      <c r="G12" s="276">
        <v>5838.3896314800013</v>
      </c>
      <c r="H12" s="571">
        <v>6236.4616130909999</v>
      </c>
      <c r="I12" s="276">
        <v>12338.426837179999</v>
      </c>
      <c r="J12" s="276">
        <v>4239.2959657100009</v>
      </c>
      <c r="K12" s="276">
        <v>11817.212355780001</v>
      </c>
      <c r="L12" s="276">
        <v>7280.1215089099996</v>
      </c>
      <c r="M12" s="276">
        <v>2289.5515348600002</v>
      </c>
      <c r="N12" s="223">
        <v>3193.2273384760001</v>
      </c>
    </row>
    <row r="13" spans="1:14" x14ac:dyDescent="0.25">
      <c r="A13" s="196" t="s">
        <v>208</v>
      </c>
      <c r="B13" s="263">
        <v>129559.10883094031</v>
      </c>
      <c r="C13" s="197">
        <v>5356.4719273699993</v>
      </c>
      <c r="D13" s="264">
        <v>7982.8353482299999</v>
      </c>
      <c r="E13" s="265">
        <v>8896.3994397400002</v>
      </c>
      <c r="F13" s="265">
        <v>4282.3841373000005</v>
      </c>
      <c r="G13" s="265">
        <v>16733.464737700007</v>
      </c>
      <c r="H13" s="570">
        <v>19553.970567910001</v>
      </c>
      <c r="I13" s="265">
        <v>10501.4535852483</v>
      </c>
      <c r="J13" s="265">
        <v>17651.181287622003</v>
      </c>
      <c r="K13" s="265">
        <v>14574.51135846</v>
      </c>
      <c r="L13" s="265">
        <v>11046.495419116</v>
      </c>
      <c r="M13" s="265">
        <v>6861.3975041240001</v>
      </c>
      <c r="N13" s="198">
        <v>6118.54351812</v>
      </c>
    </row>
    <row r="14" spans="1:14" ht="13.8" thickBot="1" x14ac:dyDescent="0.3">
      <c r="A14" s="315" t="s">
        <v>209</v>
      </c>
      <c r="B14" s="316">
        <v>181834.32264574995</v>
      </c>
      <c r="C14" s="242">
        <v>25279.655783017999</v>
      </c>
      <c r="D14" s="317">
        <v>8915.2412644920023</v>
      </c>
      <c r="E14" s="318">
        <v>8526.804978088001</v>
      </c>
      <c r="F14" s="318">
        <v>21132.609992180998</v>
      </c>
      <c r="G14" s="318">
        <v>25529.563848771995</v>
      </c>
      <c r="H14" s="572">
        <v>13279.643385999998</v>
      </c>
      <c r="I14" s="318">
        <v>20340.126428919</v>
      </c>
      <c r="J14" s="318">
        <v>11516.795065398999</v>
      </c>
      <c r="K14" s="318">
        <v>8358.3970184389982</v>
      </c>
      <c r="L14" s="318">
        <v>23756.056671873004</v>
      </c>
      <c r="M14" s="318">
        <v>6881.6101002780006</v>
      </c>
      <c r="N14" s="243">
        <v>8317.8181082910014</v>
      </c>
    </row>
    <row r="15" spans="1:14" x14ac:dyDescent="0.25">
      <c r="A15" s="72"/>
      <c r="B15" s="1"/>
      <c r="C15" s="1"/>
      <c r="D15" s="1"/>
    </row>
    <row r="16" spans="1:14" ht="13.8" thickBot="1" x14ac:dyDescent="0.3">
      <c r="A16" s="1056" t="s">
        <v>319</v>
      </c>
      <c r="B16" s="1056"/>
      <c r="C16" s="1056"/>
      <c r="D16" s="1056"/>
      <c r="E16" s="1056"/>
      <c r="F16" s="1056"/>
      <c r="G16" s="1056"/>
      <c r="H16" s="1056"/>
      <c r="I16" s="1056"/>
      <c r="J16" s="1056"/>
      <c r="K16" s="1056"/>
      <c r="L16" s="1056"/>
      <c r="M16" s="1056"/>
      <c r="N16" s="1056"/>
    </row>
    <row r="17" spans="1:14" ht="13.8" thickBot="1" x14ac:dyDescent="0.3">
      <c r="A17" s="189"/>
      <c r="B17" s="259" t="s">
        <v>180</v>
      </c>
      <c r="C17" s="190" t="s">
        <v>181</v>
      </c>
      <c r="D17" s="232" t="s">
        <v>182</v>
      </c>
      <c r="E17" s="258" t="s">
        <v>183</v>
      </c>
      <c r="F17" s="258" t="s">
        <v>184</v>
      </c>
      <c r="G17" s="258" t="s">
        <v>185</v>
      </c>
      <c r="H17" s="258" t="s">
        <v>186</v>
      </c>
      <c r="I17" s="258" t="s">
        <v>187</v>
      </c>
      <c r="J17" s="258" t="s">
        <v>188</v>
      </c>
      <c r="K17" s="258" t="s">
        <v>189</v>
      </c>
      <c r="L17" s="258" t="s">
        <v>190</v>
      </c>
      <c r="M17" s="258" t="s">
        <v>191</v>
      </c>
      <c r="N17" s="258" t="s">
        <v>192</v>
      </c>
    </row>
    <row r="18" spans="1:14" ht="13.8" thickBot="1" x14ac:dyDescent="0.3">
      <c r="A18" s="203" t="s">
        <v>180</v>
      </c>
      <c r="B18" s="270">
        <v>1</v>
      </c>
      <c r="C18" s="204">
        <v>4.2210049480293568E-2</v>
      </c>
      <c r="D18" s="204">
        <v>5.5131429513380806E-2</v>
      </c>
      <c r="E18" s="204">
        <v>5.4866588511072012E-2</v>
      </c>
      <c r="F18" s="204">
        <v>9.567955122036198E-2</v>
      </c>
      <c r="G18" s="204">
        <v>9.3181818570165206E-2</v>
      </c>
      <c r="H18" s="204">
        <v>7.6865807778373194E-2</v>
      </c>
      <c r="I18" s="204">
        <v>0.1214076675041114</v>
      </c>
      <c r="J18" s="204">
        <v>0.15770160716553172</v>
      </c>
      <c r="K18" s="204">
        <v>0.10312180847071135</v>
      </c>
      <c r="L18" s="204">
        <v>9.9638904968143996E-2</v>
      </c>
      <c r="M18" s="204">
        <v>5.8295781139210801E-2</v>
      </c>
      <c r="N18" s="204">
        <v>4.1898985678644043E-2</v>
      </c>
    </row>
    <row r="19" spans="1:14" ht="13.8" thickTop="1" x14ac:dyDescent="0.25">
      <c r="A19" s="217" t="s">
        <v>199</v>
      </c>
      <c r="B19" s="277">
        <v>1</v>
      </c>
      <c r="C19" s="218">
        <v>2.3465206159741219E-2</v>
      </c>
      <c r="D19" s="218">
        <v>5.9255778670028431E-2</v>
      </c>
      <c r="E19" s="218">
        <v>4.9018523288544988E-2</v>
      </c>
      <c r="F19" s="218">
        <v>9.9219701820378439E-2</v>
      </c>
      <c r="G19" s="218">
        <v>0.10816912856499436</v>
      </c>
      <c r="H19" s="218">
        <v>5.5714529200022775E-2</v>
      </c>
      <c r="I19" s="218">
        <v>0.11560265193740082</v>
      </c>
      <c r="J19" s="218">
        <v>0.20735579514803359</v>
      </c>
      <c r="K19" s="218">
        <v>8.4104160913678949E-2</v>
      </c>
      <c r="L19" s="218">
        <v>0.11107141490343095</v>
      </c>
      <c r="M19" s="218">
        <v>5.9044705767652216E-2</v>
      </c>
      <c r="N19" s="218">
        <v>2.7978403626093259E-2</v>
      </c>
    </row>
    <row r="20" spans="1:14" x14ac:dyDescent="0.25">
      <c r="A20" s="196" t="s">
        <v>200</v>
      </c>
      <c r="B20" s="271">
        <v>1</v>
      </c>
      <c r="C20" s="206">
        <v>3.4443399115626744E-2</v>
      </c>
      <c r="D20" s="206">
        <v>6.7590993649493961E-2</v>
      </c>
      <c r="E20" s="206">
        <v>6.1071645563511086E-2</v>
      </c>
      <c r="F20" s="206">
        <v>0.10639358952009148</v>
      </c>
      <c r="G20" s="206">
        <v>6.1612870805014375E-2</v>
      </c>
      <c r="H20" s="206">
        <v>0.13231451260149432</v>
      </c>
      <c r="I20" s="206">
        <v>7.6106662430589708E-2</v>
      </c>
      <c r="J20" s="206">
        <v>0.1517311650258793</v>
      </c>
      <c r="K20" s="206">
        <v>8.3358332751462302E-2</v>
      </c>
      <c r="L20" s="206">
        <v>9.0474812063827903E-2</v>
      </c>
      <c r="M20" s="206">
        <v>4.3497371650176385E-2</v>
      </c>
      <c r="N20" s="206">
        <v>9.1404644822832504E-2</v>
      </c>
    </row>
    <row r="21" spans="1:14" x14ac:dyDescent="0.25">
      <c r="A21" s="216" t="s">
        <v>201</v>
      </c>
      <c r="B21" s="278">
        <v>1</v>
      </c>
      <c r="C21" s="214">
        <v>3.2214473859978818E-2</v>
      </c>
      <c r="D21" s="214">
        <v>3.2099283219683999E-2</v>
      </c>
      <c r="E21" s="214">
        <v>5.3196633392644584E-2</v>
      </c>
      <c r="F21" s="214">
        <v>0.11167379362920951</v>
      </c>
      <c r="G21" s="214">
        <v>8.4100816734121758E-2</v>
      </c>
      <c r="H21" s="214">
        <v>9.7049606560494758E-2</v>
      </c>
      <c r="I21" s="214">
        <v>0.10820234727368107</v>
      </c>
      <c r="J21" s="214">
        <v>0.11364868519074964</v>
      </c>
      <c r="K21" s="214">
        <v>0.12836582940710894</v>
      </c>
      <c r="L21" s="214">
        <v>0.12068198732688741</v>
      </c>
      <c r="M21" s="214">
        <v>8.6213735399762056E-2</v>
      </c>
      <c r="N21" s="214">
        <v>3.2552808005677329E-2</v>
      </c>
    </row>
    <row r="22" spans="1:14" x14ac:dyDescent="0.25">
      <c r="A22" s="196" t="s">
        <v>202</v>
      </c>
      <c r="B22" s="271">
        <v>1</v>
      </c>
      <c r="C22" s="206">
        <v>8.0204907538248341E-2</v>
      </c>
      <c r="D22" s="206">
        <v>6.4625932063723079E-2</v>
      </c>
      <c r="E22" s="206">
        <v>5.0251137726426434E-2</v>
      </c>
      <c r="F22" s="206">
        <v>4.9954355054073724E-2</v>
      </c>
      <c r="G22" s="206">
        <v>0.1094708821633394</v>
      </c>
      <c r="H22" s="206">
        <v>7.4224713249856605E-2</v>
      </c>
      <c r="I22" s="206">
        <v>0.10688521629060831</v>
      </c>
      <c r="J22" s="206">
        <v>0.22053728876361522</v>
      </c>
      <c r="K22" s="206">
        <v>0.12332405234474654</v>
      </c>
      <c r="L22" s="206">
        <v>6.2464733147302352E-2</v>
      </c>
      <c r="M22" s="206">
        <v>4.3530727806653707E-2</v>
      </c>
      <c r="N22" s="206">
        <v>1.4526053851406354E-2</v>
      </c>
    </row>
    <row r="23" spans="1:14" x14ac:dyDescent="0.25">
      <c r="A23" s="216" t="s">
        <v>203</v>
      </c>
      <c r="B23" s="278">
        <v>1</v>
      </c>
      <c r="C23" s="214">
        <v>4.7247878384993079E-2</v>
      </c>
      <c r="D23" s="214">
        <v>7.147250810799001E-2</v>
      </c>
      <c r="E23" s="214">
        <v>7.0138526716888389E-2</v>
      </c>
      <c r="F23" s="214">
        <v>3.6308120439299964E-2</v>
      </c>
      <c r="G23" s="214">
        <v>3.4333627880733181E-3</v>
      </c>
      <c r="H23" s="214">
        <v>2.0512305685491524E-3</v>
      </c>
      <c r="I23" s="214">
        <v>0.17503953438888922</v>
      </c>
      <c r="J23" s="214">
        <v>0.17088130900081422</v>
      </c>
      <c r="K23" s="214">
        <v>4.810738272558869E-2</v>
      </c>
      <c r="L23" s="214">
        <v>0.11248827922107325</v>
      </c>
      <c r="M23" s="214">
        <v>0.13341812118412263</v>
      </c>
      <c r="N23" s="214">
        <v>0.12941374647371784</v>
      </c>
    </row>
    <row r="24" spans="1:14" x14ac:dyDescent="0.25">
      <c r="A24" s="196" t="s">
        <v>204</v>
      </c>
      <c r="B24" s="271">
        <v>1</v>
      </c>
      <c r="C24" s="206">
        <v>6.2832777578971252E-2</v>
      </c>
      <c r="D24" s="206">
        <v>5.1670998874799041E-2</v>
      </c>
      <c r="E24" s="206">
        <v>6.1303151420467099E-2</v>
      </c>
      <c r="F24" s="206">
        <v>8.6441860674216206E-2</v>
      </c>
      <c r="G24" s="206">
        <v>0.10269473577894617</v>
      </c>
      <c r="H24" s="206">
        <v>0.13191021009551382</v>
      </c>
      <c r="I24" s="206">
        <v>0.22424318296241616</v>
      </c>
      <c r="J24" s="206">
        <v>9.8826409123008802E-2</v>
      </c>
      <c r="K24" s="206">
        <v>4.4093763859648166E-2</v>
      </c>
      <c r="L24" s="206">
        <v>6.7652479297383453E-2</v>
      </c>
      <c r="M24" s="206">
        <v>5.3958376137136756E-2</v>
      </c>
      <c r="N24" s="206">
        <v>1.437205419749329E-2</v>
      </c>
    </row>
    <row r="25" spans="1:14" x14ac:dyDescent="0.25">
      <c r="A25" s="216" t="s">
        <v>205</v>
      </c>
      <c r="B25" s="278">
        <v>1</v>
      </c>
      <c r="C25" s="214">
        <v>2.9765713698121959E-2</v>
      </c>
      <c r="D25" s="214">
        <v>1.7599963623376867E-2</v>
      </c>
      <c r="E25" s="214">
        <v>2.9455530170694161E-2</v>
      </c>
      <c r="F25" s="214">
        <v>0.12086149516375248</v>
      </c>
      <c r="G25" s="214">
        <v>8.545009589118728E-2</v>
      </c>
      <c r="H25" s="214">
        <v>7.8113698268263337E-2</v>
      </c>
      <c r="I25" s="214">
        <v>0.18661036872134124</v>
      </c>
      <c r="J25" s="214">
        <v>0.1106645775334533</v>
      </c>
      <c r="K25" s="214">
        <v>0.24236934054986933</v>
      </c>
      <c r="L25" s="214">
        <v>5.1267061274025048E-2</v>
      </c>
      <c r="M25" s="214">
        <v>2.8995967020270168E-2</v>
      </c>
      <c r="N25" s="214">
        <v>1.8846188085644998E-2</v>
      </c>
    </row>
    <row r="26" spans="1:14" x14ac:dyDescent="0.25">
      <c r="A26" s="196" t="s">
        <v>206</v>
      </c>
      <c r="B26" s="271">
        <v>1</v>
      </c>
      <c r="C26" s="206">
        <v>3.6728487168929493E-2</v>
      </c>
      <c r="D26" s="206">
        <v>5.4205401185252966E-2</v>
      </c>
      <c r="E26" s="206">
        <v>5.8175298474387703E-2</v>
      </c>
      <c r="F26" s="206">
        <v>0.11053712331646109</v>
      </c>
      <c r="G26" s="206">
        <v>7.1912572370166489E-2</v>
      </c>
      <c r="H26" s="206">
        <v>7.5238225235069081E-2</v>
      </c>
      <c r="I26" s="206">
        <v>0.12194771469283387</v>
      </c>
      <c r="J26" s="206">
        <v>0.15733343360028093</v>
      </c>
      <c r="K26" s="206">
        <v>0.13779538217978968</v>
      </c>
      <c r="L26" s="206">
        <v>8.022273881139956E-2</v>
      </c>
      <c r="M26" s="206">
        <v>5.2846487506281306E-2</v>
      </c>
      <c r="N26" s="206">
        <v>4.3057135459147869E-2</v>
      </c>
    </row>
    <row r="27" spans="1:14" x14ac:dyDescent="0.25">
      <c r="A27" s="213" t="s">
        <v>207</v>
      </c>
      <c r="B27" s="278">
        <v>1</v>
      </c>
      <c r="C27" s="214">
        <v>3.7299301415354917E-2</v>
      </c>
      <c r="D27" s="214">
        <v>7.9190368593728591E-2</v>
      </c>
      <c r="E27" s="214">
        <v>0.10084355550665891</v>
      </c>
      <c r="F27" s="214">
        <v>8.9144280725096198E-2</v>
      </c>
      <c r="G27" s="214">
        <v>7.6063313375073688E-2</v>
      </c>
      <c r="H27" s="214">
        <v>8.1249447873507033E-2</v>
      </c>
      <c r="I27" s="214">
        <v>0.16074665897793744</v>
      </c>
      <c r="J27" s="214">
        <v>5.5230109308025882E-2</v>
      </c>
      <c r="K27" s="214">
        <v>0.15395620768284207</v>
      </c>
      <c r="L27" s="214">
        <v>9.4846387222098233E-2</v>
      </c>
      <c r="M27" s="214">
        <v>2.9828580632137565E-2</v>
      </c>
      <c r="N27" s="214">
        <v>4.1601788687539477E-2</v>
      </c>
    </row>
    <row r="28" spans="1:14" x14ac:dyDescent="0.25">
      <c r="A28" s="196" t="s">
        <v>208</v>
      </c>
      <c r="B28" s="271">
        <v>1</v>
      </c>
      <c r="C28" s="206">
        <v>4.134384664809309E-2</v>
      </c>
      <c r="D28" s="206">
        <v>6.1615392543697405E-2</v>
      </c>
      <c r="E28" s="206">
        <v>6.8666723011724135E-2</v>
      </c>
      <c r="F28" s="206">
        <v>3.3053516467823327E-2</v>
      </c>
      <c r="G28" s="206">
        <v>0.12915699165185868</v>
      </c>
      <c r="H28" s="206">
        <v>0.15092702276476505</v>
      </c>
      <c r="I28" s="206">
        <v>8.105530888570317E-2</v>
      </c>
      <c r="J28" s="206">
        <v>0.13624037280662957</v>
      </c>
      <c r="K28" s="206">
        <v>0.11249314301380427</v>
      </c>
      <c r="L28" s="206">
        <v>8.5262205944395625E-2</v>
      </c>
      <c r="M28" s="206">
        <v>5.2959591695535144E-2</v>
      </c>
      <c r="N28" s="206">
        <v>4.722588456597053E-2</v>
      </c>
    </row>
    <row r="29" spans="1:14" ht="13.8" thickBot="1" x14ac:dyDescent="0.3">
      <c r="A29" s="315" t="s">
        <v>209</v>
      </c>
      <c r="B29" s="319">
        <v>1</v>
      </c>
      <c r="C29" s="244">
        <v>0.13902576485665954</v>
      </c>
      <c r="D29" s="244">
        <v>4.9029474385101079E-2</v>
      </c>
      <c r="E29" s="244">
        <v>4.689326445095815E-2</v>
      </c>
      <c r="F29" s="244">
        <v>0.1162190376640366</v>
      </c>
      <c r="G29" s="244">
        <v>0.1404001372090172</v>
      </c>
      <c r="H29" s="244">
        <v>7.3031555279425606E-2</v>
      </c>
      <c r="I29" s="244">
        <v>0.11186076496979991</v>
      </c>
      <c r="J29" s="244">
        <v>6.333675016809695E-2</v>
      </c>
      <c r="K29" s="244">
        <v>4.5967102892465722E-2</v>
      </c>
      <c r="L29" s="244">
        <v>0.13064671359188115</v>
      </c>
      <c r="M29" s="244">
        <v>3.7845495834605267E-2</v>
      </c>
      <c r="N29" s="244">
        <v>4.5743938697953047E-2</v>
      </c>
    </row>
    <row r="30" spans="1:14" x14ac:dyDescent="0.25">
      <c r="A30" s="72"/>
    </row>
    <row r="31" spans="1:14" ht="13.8" thickBot="1" x14ac:dyDescent="0.3">
      <c r="A31" s="1056" t="s">
        <v>320</v>
      </c>
      <c r="B31" s="1056"/>
      <c r="C31" s="1056"/>
      <c r="D31" s="1056"/>
      <c r="E31" s="1056"/>
      <c r="F31" s="1056"/>
      <c r="G31" s="1056"/>
      <c r="H31" s="1056"/>
      <c r="I31" s="1056"/>
      <c r="J31" s="1056"/>
      <c r="K31" s="1056"/>
      <c r="L31" s="1056"/>
      <c r="M31" s="1056"/>
      <c r="N31" s="1056"/>
    </row>
    <row r="32" spans="1:14" ht="13.8" thickBot="1" x14ac:dyDescent="0.3">
      <c r="A32" s="189"/>
      <c r="B32" s="259" t="s">
        <v>180</v>
      </c>
      <c r="C32" s="190" t="s">
        <v>181</v>
      </c>
      <c r="D32" s="232" t="s">
        <v>182</v>
      </c>
      <c r="E32" s="258" t="s">
        <v>183</v>
      </c>
      <c r="F32" s="258" t="s">
        <v>184</v>
      </c>
      <c r="G32" s="258" t="s">
        <v>185</v>
      </c>
      <c r="H32" s="258" t="s">
        <v>186</v>
      </c>
      <c r="I32" s="258" t="s">
        <v>187</v>
      </c>
      <c r="J32" s="258" t="s">
        <v>188</v>
      </c>
      <c r="K32" s="258" t="s">
        <v>189</v>
      </c>
      <c r="L32" s="258" t="s">
        <v>190</v>
      </c>
      <c r="M32" s="258" t="s">
        <v>191</v>
      </c>
      <c r="N32" s="258" t="s">
        <v>192</v>
      </c>
    </row>
    <row r="33" spans="1:14" ht="13.8" thickBot="1" x14ac:dyDescent="0.3">
      <c r="A33" s="203" t="s">
        <v>180</v>
      </c>
      <c r="B33" s="270">
        <v>1</v>
      </c>
      <c r="C33" s="204">
        <v>1</v>
      </c>
      <c r="D33" s="204">
        <v>1</v>
      </c>
      <c r="E33" s="204">
        <v>1</v>
      </c>
      <c r="F33" s="204">
        <v>1</v>
      </c>
      <c r="G33" s="204">
        <v>1</v>
      </c>
      <c r="H33" s="204">
        <v>1</v>
      </c>
      <c r="I33" s="204">
        <v>1</v>
      </c>
      <c r="J33" s="204">
        <v>1</v>
      </c>
      <c r="K33" s="204">
        <v>1</v>
      </c>
      <c r="L33" s="204">
        <v>1</v>
      </c>
      <c r="M33" s="204">
        <v>1</v>
      </c>
      <c r="N33" s="204">
        <v>1</v>
      </c>
    </row>
    <row r="34" spans="1:14" ht="13.8" thickTop="1" x14ac:dyDescent="0.25">
      <c r="A34" s="217" t="s">
        <v>199</v>
      </c>
      <c r="B34" s="277">
        <v>0.35203387172132705</v>
      </c>
      <c r="C34" s="218">
        <v>0.19570096403249659</v>
      </c>
      <c r="D34" s="218">
        <v>0.37836931440366972</v>
      </c>
      <c r="E34" s="218">
        <v>0.31451163645514885</v>
      </c>
      <c r="F34" s="218">
        <v>0.36505915148387624</v>
      </c>
      <c r="G34" s="218">
        <v>0.40865479675934424</v>
      </c>
      <c r="H34" s="218">
        <v>0.25516418798285667</v>
      </c>
      <c r="I34" s="218">
        <v>0.33520163906779632</v>
      </c>
      <c r="J34" s="218">
        <v>0.46287583685305117</v>
      </c>
      <c r="K34" s="218">
        <v>0.28711204577763999</v>
      </c>
      <c r="L34" s="218">
        <v>0.39242603316969238</v>
      </c>
      <c r="M34" s="218">
        <v>0.35655644319091756</v>
      </c>
      <c r="N34" s="218">
        <v>0.23507360843095176</v>
      </c>
    </row>
    <row r="35" spans="1:14" x14ac:dyDescent="0.25">
      <c r="A35" s="196" t="s">
        <v>200</v>
      </c>
      <c r="B35" s="271">
        <v>7.1582031340559932E-2</v>
      </c>
      <c r="C35" s="206">
        <v>5.8410935436625795E-2</v>
      </c>
      <c r="D35" s="206">
        <v>8.7759390033290779E-2</v>
      </c>
      <c r="E35" s="206">
        <v>7.9677497095789501E-2</v>
      </c>
      <c r="F35" s="206">
        <v>7.9597669118676745E-2</v>
      </c>
      <c r="G35" s="206">
        <v>4.7330847547533431E-2</v>
      </c>
      <c r="H35" s="206">
        <v>0.12321917718161175</v>
      </c>
      <c r="I35" s="206">
        <v>4.4872532413551214E-2</v>
      </c>
      <c r="J35" s="206">
        <v>6.8871999502336467E-2</v>
      </c>
      <c r="K35" s="206">
        <v>5.7863209305592557E-2</v>
      </c>
      <c r="L35" s="206">
        <v>6.4998414371924176E-2</v>
      </c>
      <c r="M35" s="206">
        <v>5.3410901438296784E-2</v>
      </c>
      <c r="N35" s="206">
        <v>0.1561596311797038</v>
      </c>
    </row>
    <row r="36" spans="1:14" x14ac:dyDescent="0.25">
      <c r="A36" s="216" t="s">
        <v>201</v>
      </c>
      <c r="B36" s="278">
        <v>9.6435852247236262E-2</v>
      </c>
      <c r="C36" s="214">
        <v>7.3599303474727068E-2</v>
      </c>
      <c r="D36" s="214">
        <v>5.6148040439697469E-2</v>
      </c>
      <c r="E36" s="214">
        <v>9.3500668022547584E-2</v>
      </c>
      <c r="F36" s="214">
        <v>0.11255652148191649</v>
      </c>
      <c r="G36" s="214">
        <v>8.7037729686898532E-2</v>
      </c>
      <c r="H36" s="214">
        <v>0.12175844877484693</v>
      </c>
      <c r="I36" s="214">
        <v>8.5946676919194512E-2</v>
      </c>
      <c r="J36" s="214">
        <v>6.9497121875516585E-2</v>
      </c>
      <c r="K36" s="214">
        <v>0.12004316392311715</v>
      </c>
      <c r="L36" s="214">
        <v>0.11680247090711618</v>
      </c>
      <c r="M36" s="214">
        <v>0.14261915504382125</v>
      </c>
      <c r="N36" s="214">
        <v>7.4924433902662027E-2</v>
      </c>
    </row>
    <row r="37" spans="1:14" x14ac:dyDescent="0.25">
      <c r="A37" s="196" t="s">
        <v>202</v>
      </c>
      <c r="B37" s="271">
        <v>3.6587470514121243E-2</v>
      </c>
      <c r="C37" s="206">
        <v>6.952123311330155E-2</v>
      </c>
      <c r="D37" s="206">
        <v>4.2888410561804667E-2</v>
      </c>
      <c r="E37" s="206">
        <v>3.3509683575381269E-2</v>
      </c>
      <c r="F37" s="206">
        <v>1.9102341819971919E-2</v>
      </c>
      <c r="G37" s="206">
        <v>4.2983306558779903E-2</v>
      </c>
      <c r="H37" s="206">
        <v>3.5330331989463781E-2</v>
      </c>
      <c r="I37" s="206">
        <v>3.2210977937581008E-2</v>
      </c>
      <c r="J37" s="206">
        <v>5.1165626621886479E-2</v>
      </c>
      <c r="K37" s="206">
        <v>4.3755197816637295E-2</v>
      </c>
      <c r="L37" s="206">
        <v>2.2937090516300444E-2</v>
      </c>
      <c r="M37" s="206">
        <v>2.7320660071109591E-2</v>
      </c>
      <c r="N37" s="206">
        <v>1.2684592678475243E-2</v>
      </c>
    </row>
    <row r="38" spans="1:14" x14ac:dyDescent="0.25">
      <c r="A38" s="216" t="s">
        <v>203</v>
      </c>
      <c r="B38" s="278">
        <v>4.987961421621219E-2</v>
      </c>
      <c r="C38" s="214">
        <v>5.5832816483151269E-2</v>
      </c>
      <c r="D38" s="214">
        <v>6.4664043050550374E-2</v>
      </c>
      <c r="E38" s="214">
        <v>6.3763444188367852E-2</v>
      </c>
      <c r="F38" s="214">
        <v>1.8928130591426066E-2</v>
      </c>
      <c r="G38" s="214">
        <v>1.8378565042110895E-3</v>
      </c>
      <c r="H38" s="214">
        <v>1.3310806506156348E-3</v>
      </c>
      <c r="I38" s="214">
        <v>7.1913946024929065E-2</v>
      </c>
      <c r="J38" s="214">
        <v>5.4048236558396412E-2</v>
      </c>
      <c r="K38" s="214">
        <v>2.3269352301802992E-2</v>
      </c>
      <c r="L38" s="214">
        <v>5.6312059764070763E-2</v>
      </c>
      <c r="M38" s="214">
        <v>0.11415653558572381</v>
      </c>
      <c r="N38" s="214">
        <v>0.15406358039053702</v>
      </c>
    </row>
    <row r="39" spans="1:14" x14ac:dyDescent="0.25">
      <c r="A39" s="196" t="s">
        <v>204</v>
      </c>
      <c r="B39" s="271">
        <v>2.9530220654063709E-2</v>
      </c>
      <c r="C39" s="206">
        <v>4.3957915450465936E-2</v>
      </c>
      <c r="D39" s="206">
        <v>2.7676699328435823E-2</v>
      </c>
      <c r="E39" s="206">
        <v>3.2994498789924893E-2</v>
      </c>
      <c r="F39" s="206">
        <v>2.6679130356478897E-2</v>
      </c>
      <c r="G39" s="206">
        <v>3.2544956238212158E-2</v>
      </c>
      <c r="H39" s="206">
        <v>5.0677117996025402E-2</v>
      </c>
      <c r="I39" s="206">
        <v>5.4543101018108928E-2</v>
      </c>
      <c r="J39" s="206">
        <v>1.8505617794928101E-2</v>
      </c>
      <c r="K39" s="206">
        <v>1.2626801212601039E-2</v>
      </c>
      <c r="L39" s="206">
        <v>2.0050327149670442E-2</v>
      </c>
      <c r="M39" s="206">
        <v>2.7333071490363178E-2</v>
      </c>
      <c r="N39" s="206">
        <v>1.0129360528182465E-2</v>
      </c>
    </row>
    <row r="40" spans="1:14" x14ac:dyDescent="0.25">
      <c r="A40" s="216" t="s">
        <v>205</v>
      </c>
      <c r="B40" s="278">
        <v>4.5601114386982868E-2</v>
      </c>
      <c r="C40" s="214">
        <v>3.2157027339945257E-2</v>
      </c>
      <c r="D40" s="214">
        <v>1.4557539346980918E-2</v>
      </c>
      <c r="E40" s="214">
        <v>2.448129247860913E-2</v>
      </c>
      <c r="F40" s="214">
        <v>5.7602892108581973E-2</v>
      </c>
      <c r="G40" s="214">
        <v>4.1817380867905693E-2</v>
      </c>
      <c r="H40" s="214">
        <v>4.6341433114081704E-2</v>
      </c>
      <c r="I40" s="214">
        <v>7.0091460817915452E-2</v>
      </c>
      <c r="J40" s="214">
        <v>3.1999851804890914E-2</v>
      </c>
      <c r="K40" s="214">
        <v>0.10717725170084923</v>
      </c>
      <c r="L40" s="214">
        <v>2.346307525347369E-2</v>
      </c>
      <c r="M40" s="214">
        <v>2.2681716978712109E-2</v>
      </c>
      <c r="N40" s="214">
        <v>2.0511407728185934E-2</v>
      </c>
    </row>
    <row r="41" spans="1:14" x14ac:dyDescent="0.25">
      <c r="A41" s="196" t="s">
        <v>206</v>
      </c>
      <c r="B41" s="271">
        <v>0.15333398951994087</v>
      </c>
      <c r="C41" s="206">
        <v>0.13342143721658459</v>
      </c>
      <c r="D41" s="206">
        <v>0.15075847825143912</v>
      </c>
      <c r="E41" s="206">
        <v>0.1625807408235542</v>
      </c>
      <c r="F41" s="206">
        <v>0.17714441478863924</v>
      </c>
      <c r="G41" s="206">
        <v>0.11833469004316671</v>
      </c>
      <c r="H41" s="206">
        <v>0.15008724390116851</v>
      </c>
      <c r="I41" s="206">
        <v>0.15401605179556313</v>
      </c>
      <c r="J41" s="206">
        <v>0.15297601268882063</v>
      </c>
      <c r="K41" s="206">
        <v>0.20489085674882335</v>
      </c>
      <c r="L41" s="206">
        <v>0.12345451403847585</v>
      </c>
      <c r="M41" s="206">
        <v>0.13900084368203944</v>
      </c>
      <c r="N41" s="206">
        <v>0.15757236721405318</v>
      </c>
    </row>
    <row r="42" spans="1:14" x14ac:dyDescent="0.25">
      <c r="A42" s="213" t="s">
        <v>207</v>
      </c>
      <c r="B42" s="278">
        <v>3.2631979182876185E-2</v>
      </c>
      <c r="C42" s="214">
        <v>2.8835550829902048E-2</v>
      </c>
      <c r="D42" s="214">
        <v>4.6872328220831892E-2</v>
      </c>
      <c r="E42" s="214">
        <v>5.9976843709837142E-2</v>
      </c>
      <c r="F42" s="214">
        <v>3.0403093197982539E-2</v>
      </c>
      <c r="G42" s="214">
        <v>2.6637132615811656E-2</v>
      </c>
      <c r="H42" s="214">
        <v>3.4492973771550445E-2</v>
      </c>
      <c r="I42" s="214">
        <v>4.3205521836644424E-2</v>
      </c>
      <c r="J42" s="214">
        <v>1.1428341217320148E-2</v>
      </c>
      <c r="K42" s="214">
        <v>4.8718072720844031E-2</v>
      </c>
      <c r="L42" s="214">
        <v>3.1062418182857869E-2</v>
      </c>
      <c r="M42" s="214">
        <v>1.6697016545987292E-2</v>
      </c>
      <c r="N42" s="214">
        <v>3.2400514724492388E-2</v>
      </c>
    </row>
    <row r="43" spans="1:14" x14ac:dyDescent="0.25">
      <c r="A43" s="196" t="s">
        <v>208</v>
      </c>
      <c r="B43" s="271">
        <v>5.5079949354423889E-2</v>
      </c>
      <c r="C43" s="206">
        <v>5.3949640133854622E-2</v>
      </c>
      <c r="D43" s="206">
        <v>6.1557857844700123E-2</v>
      </c>
      <c r="E43" s="206">
        <v>6.893374872499651E-2</v>
      </c>
      <c r="F43" s="206">
        <v>1.9027953097734411E-2</v>
      </c>
      <c r="G43" s="206">
        <v>7.6344942265720708E-2</v>
      </c>
      <c r="H43" s="206">
        <v>0.10815020371692735</v>
      </c>
      <c r="I43" s="206">
        <v>3.677298477199166E-2</v>
      </c>
      <c r="J43" s="206">
        <v>4.7584250846221775E-2</v>
      </c>
      <c r="K43" s="206">
        <v>6.0085414635451473E-2</v>
      </c>
      <c r="L43" s="206">
        <v>4.713257323296785E-2</v>
      </c>
      <c r="M43" s="206">
        <v>5.0038125768573131E-2</v>
      </c>
      <c r="N43" s="206">
        <v>6.2082632502422595E-2</v>
      </c>
    </row>
    <row r="44" spans="1:14" ht="13.8" thickBot="1" x14ac:dyDescent="0.3">
      <c r="A44" s="315" t="s">
        <v>209</v>
      </c>
      <c r="B44" s="319">
        <v>7.7303906862255856E-2</v>
      </c>
      <c r="C44" s="244">
        <v>0.25461317648894516</v>
      </c>
      <c r="D44" s="244">
        <v>6.874789851859929E-2</v>
      </c>
      <c r="E44" s="244">
        <v>6.606994613584323E-2</v>
      </c>
      <c r="F44" s="244">
        <v>9.389870195471535E-2</v>
      </c>
      <c r="G44" s="244">
        <v>0.11647636091241576</v>
      </c>
      <c r="H44" s="244">
        <v>7.344780092085168E-2</v>
      </c>
      <c r="I44" s="244">
        <v>7.1225107396724094E-2</v>
      </c>
      <c r="J44" s="244">
        <v>3.1047104236631238E-2</v>
      </c>
      <c r="K44" s="244">
        <v>3.4458633856640997E-2</v>
      </c>
      <c r="L44" s="244">
        <v>0.10136102341345035</v>
      </c>
      <c r="M44" s="244">
        <v>5.0185530204455958E-2</v>
      </c>
      <c r="N44" s="244">
        <v>8.4397870720333473E-2</v>
      </c>
    </row>
    <row r="45" spans="1:14" x14ac:dyDescent="0.25">
      <c r="A45" s="72"/>
    </row>
    <row r="46" spans="1:14" ht="27" customHeight="1" thickBot="1" x14ac:dyDescent="0.3">
      <c r="A46" s="1055" t="s">
        <v>321</v>
      </c>
      <c r="B46" s="1056"/>
      <c r="C46" s="1056"/>
      <c r="D46" s="1056"/>
      <c r="E46" s="1056"/>
      <c r="F46" s="1056"/>
      <c r="G46" s="1056"/>
      <c r="H46" s="1056"/>
      <c r="I46" s="1056"/>
      <c r="J46" s="1056"/>
      <c r="K46" s="1056"/>
      <c r="L46" s="1056"/>
      <c r="M46" s="1056"/>
      <c r="N46" s="1056"/>
    </row>
    <row r="47" spans="1:14" ht="13.5" customHeight="1" thickBot="1" x14ac:dyDescent="0.3">
      <c r="A47" s="566"/>
      <c r="B47" s="1059" t="s">
        <v>898</v>
      </c>
      <c r="C47" s="1060"/>
      <c r="D47" s="1060"/>
      <c r="E47" s="1060"/>
      <c r="F47" s="1060"/>
      <c r="G47" s="1060"/>
      <c r="H47" s="1060"/>
      <c r="I47" s="1060"/>
      <c r="J47" s="1060"/>
      <c r="K47" s="1060"/>
      <c r="L47" s="1060"/>
      <c r="M47" s="1060"/>
      <c r="N47" s="1060"/>
    </row>
    <row r="48" spans="1:14" ht="13.8" thickBot="1" x14ac:dyDescent="0.3">
      <c r="A48" s="310"/>
      <c r="B48" s="311" t="s">
        <v>180</v>
      </c>
      <c r="C48" s="312" t="s">
        <v>181</v>
      </c>
      <c r="D48" s="313" t="s">
        <v>182</v>
      </c>
      <c r="E48" s="313" t="s">
        <v>183</v>
      </c>
      <c r="F48" s="313" t="s">
        <v>184</v>
      </c>
      <c r="G48" s="313" t="s">
        <v>185</v>
      </c>
      <c r="H48" s="313" t="s">
        <v>186</v>
      </c>
      <c r="I48" s="313" t="s">
        <v>187</v>
      </c>
      <c r="J48" s="313" t="s">
        <v>188</v>
      </c>
      <c r="K48" s="313" t="s">
        <v>189</v>
      </c>
      <c r="L48" s="313" t="s">
        <v>190</v>
      </c>
      <c r="M48" s="313" t="s">
        <v>191</v>
      </c>
      <c r="N48" s="314" t="s">
        <v>192</v>
      </c>
    </row>
    <row r="49" spans="1:14" ht="13.8" thickBot="1" x14ac:dyDescent="0.3">
      <c r="A49" s="284" t="s">
        <v>180</v>
      </c>
      <c r="B49" s="285">
        <v>9.1696178106951631E-2</v>
      </c>
      <c r="C49" s="286">
        <v>-1.3086727392087605E-3</v>
      </c>
      <c r="D49" s="287">
        <v>-7.2355253647227169E-3</v>
      </c>
      <c r="E49" s="287">
        <v>4.8276911444919968E-2</v>
      </c>
      <c r="F49" s="287">
        <v>0.32987902299909622</v>
      </c>
      <c r="G49" s="287">
        <v>0.25262079420004491</v>
      </c>
      <c r="H49" s="287">
        <v>0.11172786676759783</v>
      </c>
      <c r="I49" s="287">
        <v>9.7469432181136018E-2</v>
      </c>
      <c r="J49" s="287">
        <v>0.1620201619018089</v>
      </c>
      <c r="K49" s="287">
        <v>7.806009297933314E-2</v>
      </c>
      <c r="L49" s="287">
        <v>3.5836752126667371E-2</v>
      </c>
      <c r="M49" s="287">
        <v>6.9925674706037277E-3</v>
      </c>
      <c r="N49" s="288">
        <v>-0.22859162994773963</v>
      </c>
    </row>
    <row r="50" spans="1:14" ht="13.8" thickTop="1" x14ac:dyDescent="0.25">
      <c r="A50" s="299" t="s">
        <v>199</v>
      </c>
      <c r="B50" s="300">
        <v>7.8949101738419847E-2</v>
      </c>
      <c r="C50" s="301">
        <v>-0.21249914026188266</v>
      </c>
      <c r="D50" s="302">
        <v>0.13381491816926427</v>
      </c>
      <c r="E50" s="302">
        <v>8.0242663064715725E-3</v>
      </c>
      <c r="F50" s="302">
        <v>-1.3633578491059728E-2</v>
      </c>
      <c r="G50" s="302">
        <v>0.65343711144501926</v>
      </c>
      <c r="H50" s="302">
        <v>-0.1401166105086632</v>
      </c>
      <c r="I50" s="302">
        <v>-9.5238167513186922E-2</v>
      </c>
      <c r="J50" s="302">
        <v>0.24751513596130725</v>
      </c>
      <c r="K50" s="302">
        <v>-0.11531646157769837</v>
      </c>
      <c r="L50" s="302">
        <v>0.28568638061568308</v>
      </c>
      <c r="M50" s="302">
        <v>0.28600516827745892</v>
      </c>
      <c r="N50" s="303">
        <v>-0.36380487780664539</v>
      </c>
    </row>
    <row r="51" spans="1:14" x14ac:dyDescent="0.25">
      <c r="A51" s="289" t="s">
        <v>200</v>
      </c>
      <c r="B51" s="290">
        <v>0.21394009960021831</v>
      </c>
      <c r="C51" s="291">
        <v>-0.24526769530897896</v>
      </c>
      <c r="D51" s="292">
        <v>0.28055633279370595</v>
      </c>
      <c r="E51" s="292">
        <v>0.46228067192654509</v>
      </c>
      <c r="F51" s="292">
        <v>0.15027009713863193</v>
      </c>
      <c r="G51" s="292">
        <v>-0.11481099498707414</v>
      </c>
      <c r="H51" s="568">
        <v>0.66344001933290975</v>
      </c>
      <c r="I51" s="292">
        <v>-0.30522047316287093</v>
      </c>
      <c r="J51" s="292">
        <v>0.44664212656600766</v>
      </c>
      <c r="K51" s="292">
        <v>0.48901757097164911</v>
      </c>
      <c r="L51" s="292">
        <v>0.52297394523451723</v>
      </c>
      <c r="M51" s="292">
        <v>-0.23510990462704207</v>
      </c>
      <c r="N51" s="293">
        <v>0.65418158024411044</v>
      </c>
    </row>
    <row r="52" spans="1:14" x14ac:dyDescent="0.25">
      <c r="A52" s="304" t="s">
        <v>201</v>
      </c>
      <c r="B52" s="305">
        <v>0.34938755736634186</v>
      </c>
      <c r="C52" s="306">
        <v>0.36162248516669271</v>
      </c>
      <c r="D52" s="307">
        <v>-0.59717725335972716</v>
      </c>
      <c r="E52" s="307">
        <v>0.55034018025584919</v>
      </c>
      <c r="F52" s="307">
        <v>1.3900932296235062</v>
      </c>
      <c r="G52" s="307">
        <v>0.36187200845934542</v>
      </c>
      <c r="H52" s="567">
        <v>0.19506084514264055</v>
      </c>
      <c r="I52" s="307">
        <v>0.47366843673502634</v>
      </c>
      <c r="J52" s="307">
        <v>0.22357430602680717</v>
      </c>
      <c r="K52" s="307">
        <v>0.57561382446733966</v>
      </c>
      <c r="L52" s="307">
        <v>0.67500090701046078</v>
      </c>
      <c r="M52" s="307">
        <v>0.63568755389328224</v>
      </c>
      <c r="N52" s="309">
        <v>-0.2098710567675357</v>
      </c>
    </row>
    <row r="53" spans="1:14" x14ac:dyDescent="0.25">
      <c r="A53" s="289" t="s">
        <v>202</v>
      </c>
      <c r="B53" s="290">
        <v>-0.25795581088489927</v>
      </c>
      <c r="C53" s="291">
        <v>0.43508083043915957</v>
      </c>
      <c r="D53" s="292">
        <v>-4.7804600867158098E-2</v>
      </c>
      <c r="E53" s="292">
        <v>0.57349952577925301</v>
      </c>
      <c r="F53" s="292">
        <v>0.93383056186283619</v>
      </c>
      <c r="G53" s="292">
        <v>-0.56474615816951323</v>
      </c>
      <c r="H53" s="568">
        <v>-0.26758281825903685</v>
      </c>
      <c r="I53" s="292">
        <v>-0.19345457615599715</v>
      </c>
      <c r="J53" s="292">
        <v>-0.16190155725736455</v>
      </c>
      <c r="K53" s="292">
        <v>-0.22175531087841471</v>
      </c>
      <c r="L53" s="292">
        <v>-0.64774993360167643</v>
      </c>
      <c r="M53" s="292">
        <v>0.47535715092671715</v>
      </c>
      <c r="N53" s="293">
        <v>-0.72218384537548153</v>
      </c>
    </row>
    <row r="54" spans="1:14" x14ac:dyDescent="0.25">
      <c r="A54" s="304" t="s">
        <v>203</v>
      </c>
      <c r="B54" s="305">
        <v>0.26589928701323662</v>
      </c>
      <c r="C54" s="306">
        <v>0.10542738201319768</v>
      </c>
      <c r="D54" s="307">
        <v>6.6535219953986147E-2</v>
      </c>
      <c r="E54" s="307">
        <v>-0.18507277401331745</v>
      </c>
      <c r="F54" s="307">
        <v>0.15792035346602629</v>
      </c>
      <c r="G54" s="307">
        <v>-0.59466682432830598</v>
      </c>
      <c r="H54" s="567">
        <v>-0.97697776966297789</v>
      </c>
      <c r="I54" s="307">
        <v>1.0266718294414341</v>
      </c>
      <c r="J54" s="307">
        <v>4.6286172569862973</v>
      </c>
      <c r="K54" s="307">
        <v>-0.19962818769936841</v>
      </c>
      <c r="L54" s="307">
        <v>-4.3940351045150816E-2</v>
      </c>
      <c r="M54" s="307">
        <v>0.36912970406320889</v>
      </c>
      <c r="N54" s="309">
        <v>0.76636202808201914</v>
      </c>
    </row>
    <row r="55" spans="1:14" x14ac:dyDescent="0.25">
      <c r="A55" s="289" t="s">
        <v>204</v>
      </c>
      <c r="B55" s="290">
        <v>0.17151455057300358</v>
      </c>
      <c r="C55" s="291">
        <v>0.91692745155018729</v>
      </c>
      <c r="D55" s="292">
        <v>0.55763231252339729</v>
      </c>
      <c r="E55" s="292">
        <v>4.0508760371951631</v>
      </c>
      <c r="F55" s="292">
        <v>0.31362509148475226</v>
      </c>
      <c r="G55" s="292">
        <v>4.6971068055708054E-2</v>
      </c>
      <c r="H55" s="568">
        <v>4.4987904621849557</v>
      </c>
      <c r="I55" s="292">
        <v>1.8679895871950243</v>
      </c>
      <c r="J55" s="292">
        <v>-0.39968443585597258</v>
      </c>
      <c r="K55" s="292">
        <v>-0.37029937600861917</v>
      </c>
      <c r="L55" s="292">
        <v>-0.54233973687588888</v>
      </c>
      <c r="M55" s="292">
        <v>-0.39240352365720343</v>
      </c>
      <c r="N55" s="293">
        <v>-0.6234046624110916</v>
      </c>
    </row>
    <row r="56" spans="1:14" x14ac:dyDescent="0.25">
      <c r="A56" s="304" t="s">
        <v>205</v>
      </c>
      <c r="B56" s="305">
        <v>3.2495780685730669E-3</v>
      </c>
      <c r="C56" s="306">
        <v>1.1267853514637993E-2</v>
      </c>
      <c r="D56" s="307">
        <v>-0.57016261723775952</v>
      </c>
      <c r="E56" s="307">
        <v>-0.47114345926269596</v>
      </c>
      <c r="F56" s="307">
        <v>0.16709233040579785</v>
      </c>
      <c r="G56" s="307">
        <v>-0.13900108604579708</v>
      </c>
      <c r="H56" s="567">
        <v>2.4909611268505221</v>
      </c>
      <c r="I56" s="307">
        <v>0.34646353151263809</v>
      </c>
      <c r="J56" s="307">
        <v>-0.16671575464642718</v>
      </c>
      <c r="K56" s="307">
        <v>2.0650544004342128</v>
      </c>
      <c r="L56" s="307">
        <v>-0.71088279300067914</v>
      </c>
      <c r="M56" s="307">
        <v>-0.46084134457552839</v>
      </c>
      <c r="N56" s="309">
        <v>-0.70520327282050799</v>
      </c>
    </row>
    <row r="57" spans="1:14" x14ac:dyDescent="0.25">
      <c r="A57" s="289" t="s">
        <v>206</v>
      </c>
      <c r="B57" s="290">
        <v>0.22945622780633546</v>
      </c>
      <c r="C57" s="291">
        <v>8.641885366458979E-2</v>
      </c>
      <c r="D57" s="292">
        <v>0.74074071068550373</v>
      </c>
      <c r="E57" s="292">
        <v>1.2650103717613428</v>
      </c>
      <c r="F57" s="292">
        <v>2.4346422088638726</v>
      </c>
      <c r="G57" s="292">
        <v>5.1503812357336365E-2</v>
      </c>
      <c r="H57" s="568">
        <v>-0.15853637447811897</v>
      </c>
      <c r="I57" s="292">
        <v>0.19594287330210647</v>
      </c>
      <c r="J57" s="292">
        <v>0.21077966960215488</v>
      </c>
      <c r="K57" s="292">
        <v>0.78745616639301286</v>
      </c>
      <c r="L57" s="292">
        <v>-0.11961770191370369</v>
      </c>
      <c r="M57" s="292">
        <v>-0.34309689879849503</v>
      </c>
      <c r="N57" s="293">
        <v>-0.17480170591343469</v>
      </c>
    </row>
    <row r="58" spans="1:14" x14ac:dyDescent="0.25">
      <c r="A58" s="304" t="s">
        <v>207</v>
      </c>
      <c r="B58" s="305">
        <v>-0.27638416747907946</v>
      </c>
      <c r="C58" s="306">
        <v>-0.53977819058477361</v>
      </c>
      <c r="D58" s="307">
        <v>-0.17991725845968543</v>
      </c>
      <c r="E58" s="307">
        <v>4.1145092157718555E-2</v>
      </c>
      <c r="F58" s="307">
        <v>6.329273205704089E-2</v>
      </c>
      <c r="G58" s="307">
        <v>-0.486049363153648</v>
      </c>
      <c r="H58" s="567">
        <v>-0.31633387579748984</v>
      </c>
      <c r="I58" s="307">
        <v>0.19882325294890091</v>
      </c>
      <c r="J58" s="307">
        <v>-0.60118998350458974</v>
      </c>
      <c r="K58" s="307">
        <v>-0.26134026506234265</v>
      </c>
      <c r="L58" s="307">
        <v>-0.21888205676966588</v>
      </c>
      <c r="M58" s="307">
        <v>-0.34316528550031766</v>
      </c>
      <c r="N58" s="309">
        <v>-0.61820595540623091</v>
      </c>
    </row>
    <row r="59" spans="1:14" x14ac:dyDescent="0.25">
      <c r="A59" s="289" t="s">
        <v>208</v>
      </c>
      <c r="B59" s="290">
        <v>0.33024131442182547</v>
      </c>
      <c r="C59" s="291">
        <v>-2.7948309848959352E-2</v>
      </c>
      <c r="D59" s="292">
        <v>4.8011448489827302E-2</v>
      </c>
      <c r="E59" s="292">
        <v>-0.36084840925307227</v>
      </c>
      <c r="F59" s="292">
        <v>-3.4196200228446605E-2</v>
      </c>
      <c r="G59" s="292">
        <v>0.54747230115060064</v>
      </c>
      <c r="H59" s="568">
        <v>2.599789267576893</v>
      </c>
      <c r="I59" s="292">
        <v>0.16266640441155933</v>
      </c>
      <c r="J59" s="292">
        <v>1.1687649778070108</v>
      </c>
      <c r="K59" s="292">
        <v>1.5125967627854466</v>
      </c>
      <c r="L59" s="292">
        <v>-2.6570825055511782E-2</v>
      </c>
      <c r="M59" s="292">
        <v>-0.25028981873158473</v>
      </c>
      <c r="N59" s="293">
        <v>-1.2725262752493416E-2</v>
      </c>
    </row>
    <row r="60" spans="1:14" ht="13.8" thickBot="1" x14ac:dyDescent="0.3">
      <c r="A60" s="279" t="s">
        <v>209</v>
      </c>
      <c r="B60" s="280">
        <v>-0.12857905959674909</v>
      </c>
      <c r="C60" s="281">
        <v>0.12308512909799352</v>
      </c>
      <c r="D60" s="282">
        <v>-0.3505106367121289</v>
      </c>
      <c r="E60" s="282">
        <v>-0.51962499640826909</v>
      </c>
      <c r="F60" s="282">
        <v>0.34544383941168277</v>
      </c>
      <c r="G60" s="282">
        <v>2.135526800182626</v>
      </c>
      <c r="H60" s="323">
        <v>0.86456320984961321</v>
      </c>
      <c r="I60" s="282">
        <v>-4.8421148221501231E-2</v>
      </c>
      <c r="J60" s="282">
        <v>-0.54544963397558255</v>
      </c>
      <c r="K60" s="282">
        <v>-0.75936096894901761</v>
      </c>
      <c r="L60" s="282">
        <v>0.44040086954789071</v>
      </c>
      <c r="M60" s="282">
        <v>-0.24032136668773774</v>
      </c>
      <c r="N60" s="283">
        <v>-0.50222567609727964</v>
      </c>
    </row>
    <row r="61" spans="1:14" x14ac:dyDescent="0.25">
      <c r="A61" s="164"/>
    </row>
    <row r="64" spans="1:14" x14ac:dyDescent="0.25">
      <c r="A64" s="72"/>
    </row>
  </sheetData>
  <mergeCells count="5">
    <mergeCell ref="A1:N1"/>
    <mergeCell ref="A16:N16"/>
    <mergeCell ref="A31:N31"/>
    <mergeCell ref="A46:N46"/>
    <mergeCell ref="B47:N47"/>
  </mergeCells>
  <pageMargins left="0.78740157480314965" right="0.59055118110236227" top="0.78740157480314965" bottom="0.39370078740157483" header="0" footer="0.39370078740157483"/>
  <pageSetup paperSize="9" orientation="landscape" r:id="rId1"/>
  <headerFooter scaleWithDoc="0">
    <oddFooter>&amp;R&amp;9&amp;P</oddFooter>
  </headerFooter>
  <rowBreaks count="1" manualBreakCount="1">
    <brk id="30" max="16383" man="1"/>
  </rowBreaks>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showZeros="0" zoomScaleNormal="100" workbookViewId="0"/>
  </sheetViews>
  <sheetFormatPr baseColWidth="10" defaultRowHeight="13.2" x14ac:dyDescent="0.25"/>
  <cols>
    <col min="1" max="1" width="18" bestFit="1" customWidth="1"/>
    <col min="2" max="2" width="10" bestFit="1" customWidth="1"/>
    <col min="3" max="6" width="8.6640625" bestFit="1" customWidth="1"/>
    <col min="7" max="7" width="7.44140625" customWidth="1"/>
    <col min="8" max="8" width="8.6640625" bestFit="1" customWidth="1"/>
    <col min="9" max="9" width="7.44140625" bestFit="1" customWidth="1"/>
    <col min="10" max="10" width="9" bestFit="1" customWidth="1"/>
    <col min="11" max="11" width="10.5546875" bestFit="1" customWidth="1"/>
    <col min="12" max="12" width="8.6640625" bestFit="1" customWidth="1"/>
    <col min="13" max="13" width="9.88671875" bestFit="1" customWidth="1"/>
    <col min="14" max="14" width="9.44140625" bestFit="1" customWidth="1"/>
  </cols>
  <sheetData>
    <row r="1" spans="1:14" ht="13.8" thickBot="1" x14ac:dyDescent="0.3">
      <c r="A1" s="1055" t="s">
        <v>314</v>
      </c>
      <c r="B1" s="1055"/>
      <c r="C1" s="1055"/>
      <c r="D1" s="1055"/>
      <c r="E1" s="1055"/>
      <c r="F1" s="1055"/>
      <c r="G1" s="1055"/>
      <c r="H1" s="1055"/>
      <c r="I1" s="1055"/>
      <c r="J1" s="1055"/>
      <c r="K1" s="1055"/>
      <c r="L1" s="1055"/>
      <c r="M1" s="1055"/>
      <c r="N1" s="1055"/>
    </row>
    <row r="2" spans="1:14" ht="13.8" thickBot="1" x14ac:dyDescent="0.3">
      <c r="A2" s="255"/>
      <c r="B2" s="257" t="s">
        <v>180</v>
      </c>
      <c r="C2" s="190" t="s">
        <v>181</v>
      </c>
      <c r="D2" s="232" t="s">
        <v>182</v>
      </c>
      <c r="E2" s="258" t="s">
        <v>183</v>
      </c>
      <c r="F2" s="258" t="s">
        <v>184</v>
      </c>
      <c r="G2" s="258" t="s">
        <v>185</v>
      </c>
      <c r="H2" s="258" t="s">
        <v>186</v>
      </c>
      <c r="I2" s="258" t="s">
        <v>187</v>
      </c>
      <c r="J2" s="258" t="s">
        <v>188</v>
      </c>
      <c r="K2" s="258" t="s">
        <v>189</v>
      </c>
      <c r="L2" s="258" t="s">
        <v>190</v>
      </c>
      <c r="M2" s="258" t="s">
        <v>191</v>
      </c>
      <c r="N2" s="192" t="s">
        <v>192</v>
      </c>
    </row>
    <row r="3" spans="1:14" ht="13.8" thickBot="1" x14ac:dyDescent="0.3">
      <c r="A3" s="193" t="s">
        <v>180</v>
      </c>
      <c r="B3" s="260">
        <v>2352200.9433462638</v>
      </c>
      <c r="C3" s="194">
        <v>99286.518206239009</v>
      </c>
      <c r="D3" s="261">
        <v>129680.20050940241</v>
      </c>
      <c r="E3" s="262">
        <v>129057.24125393487</v>
      </c>
      <c r="F3" s="262">
        <v>225057.53063948263</v>
      </c>
      <c r="G3" s="262">
        <v>219182.36154346302</v>
      </c>
      <c r="H3" s="262">
        <v>180803.82556736202</v>
      </c>
      <c r="I3" s="262">
        <v>285575.23003264039</v>
      </c>
      <c r="J3" s="262">
        <v>370945.86914198566</v>
      </c>
      <c r="K3" s="262">
        <v>242563.21516438</v>
      </c>
      <c r="L3" s="262">
        <v>234370.72626005701</v>
      </c>
      <c r="M3" s="262">
        <v>137123.39138875902</v>
      </c>
      <c r="N3" s="195">
        <v>98554.833638558106</v>
      </c>
    </row>
    <row r="4" spans="1:14" ht="13.8" thickTop="1" x14ac:dyDescent="0.25">
      <c r="A4" s="217" t="s">
        <v>210</v>
      </c>
      <c r="B4" s="273">
        <v>1615229.7045889406</v>
      </c>
      <c r="C4" s="35">
        <v>40601.586413438992</v>
      </c>
      <c r="D4" s="274">
        <v>76776.629109720991</v>
      </c>
      <c r="E4" s="37">
        <v>74241.231370303882</v>
      </c>
      <c r="F4" s="37">
        <v>137968.80737138243</v>
      </c>
      <c r="G4" s="37">
        <v>145417.43826828207</v>
      </c>
      <c r="H4" s="569">
        <v>137037.77154666302</v>
      </c>
      <c r="I4" s="37">
        <v>223952.74821465637</v>
      </c>
      <c r="J4" s="37">
        <v>288770.28050839301</v>
      </c>
      <c r="K4" s="37">
        <v>187715.25869881702</v>
      </c>
      <c r="L4" s="37">
        <v>169230.11238488503</v>
      </c>
      <c r="M4" s="37">
        <v>81875.722958145008</v>
      </c>
      <c r="N4" s="224">
        <v>51642.117744252799</v>
      </c>
    </row>
    <row r="5" spans="1:14" x14ac:dyDescent="0.25">
      <c r="A5" s="196" t="s">
        <v>211</v>
      </c>
      <c r="B5" s="263">
        <v>345763.1788347321</v>
      </c>
      <c r="C5" s="197">
        <v>36893.579172965008</v>
      </c>
      <c r="D5" s="264">
        <v>28391.364466498395</v>
      </c>
      <c r="E5" s="265">
        <v>29797.659932447004</v>
      </c>
      <c r="F5" s="265">
        <v>32250.764359896799</v>
      </c>
      <c r="G5" s="265">
        <v>35901.297189925994</v>
      </c>
      <c r="H5" s="570">
        <v>22981.639260249998</v>
      </c>
      <c r="I5" s="265">
        <v>16988.756679372</v>
      </c>
      <c r="J5" s="265">
        <v>36275.116372651988</v>
      </c>
      <c r="K5" s="265">
        <v>31051.764847769995</v>
      </c>
      <c r="L5" s="265">
        <v>32548.145938719994</v>
      </c>
      <c r="M5" s="265">
        <v>24765.687356341998</v>
      </c>
      <c r="N5" s="198">
        <v>17917.403257893006</v>
      </c>
    </row>
    <row r="6" spans="1:14" ht="13.8" thickBot="1" x14ac:dyDescent="0.3">
      <c r="A6" s="241" t="s">
        <v>212</v>
      </c>
      <c r="B6" s="316">
        <v>391208.05992259132</v>
      </c>
      <c r="C6" s="242">
        <v>21791.352619835001</v>
      </c>
      <c r="D6" s="317">
        <v>24512.206933183006</v>
      </c>
      <c r="E6" s="318">
        <v>25018.349951183991</v>
      </c>
      <c r="F6" s="318">
        <v>54837.9589082034</v>
      </c>
      <c r="G6" s="318">
        <v>37863.62608525496</v>
      </c>
      <c r="H6" s="572">
        <v>20784.414760448995</v>
      </c>
      <c r="I6" s="318">
        <v>44633.725138612019</v>
      </c>
      <c r="J6" s="318">
        <v>45900.472260940624</v>
      </c>
      <c r="K6" s="318">
        <v>23796.191617793003</v>
      </c>
      <c r="L6" s="318">
        <v>32592.467936451998</v>
      </c>
      <c r="M6" s="318">
        <v>30481.981074272011</v>
      </c>
      <c r="N6" s="243">
        <v>28995.312636412302</v>
      </c>
    </row>
    <row r="7" spans="1:14" x14ac:dyDescent="0.25">
      <c r="A7" s="72"/>
      <c r="B7" s="1"/>
      <c r="C7" s="1"/>
      <c r="D7" s="1"/>
    </row>
    <row r="8" spans="1:14" x14ac:dyDescent="0.25">
      <c r="A8" s="72"/>
      <c r="B8" s="1"/>
      <c r="C8" s="1"/>
      <c r="D8" s="1"/>
    </row>
    <row r="9" spans="1:14" ht="13.8" thickBot="1" x14ac:dyDescent="0.3">
      <c r="A9" s="1056" t="s">
        <v>315</v>
      </c>
      <c r="B9" s="1056"/>
      <c r="C9" s="1056"/>
      <c r="D9" s="1056"/>
      <c r="E9" s="1056"/>
      <c r="F9" s="1056"/>
      <c r="G9" s="1056"/>
      <c r="H9" s="1056"/>
      <c r="I9" s="1056"/>
      <c r="J9" s="1056"/>
      <c r="K9" s="1056"/>
      <c r="L9" s="1056"/>
      <c r="M9" s="1056"/>
      <c r="N9" s="1056"/>
    </row>
    <row r="10" spans="1:14" ht="13.8" thickBot="1" x14ac:dyDescent="0.3">
      <c r="A10" s="189"/>
      <c r="B10" s="259" t="s">
        <v>180</v>
      </c>
      <c r="C10" s="190" t="s">
        <v>181</v>
      </c>
      <c r="D10" s="232" t="s">
        <v>182</v>
      </c>
      <c r="E10" s="258" t="s">
        <v>183</v>
      </c>
      <c r="F10" s="258" t="s">
        <v>184</v>
      </c>
      <c r="G10" s="258" t="s">
        <v>185</v>
      </c>
      <c r="H10" s="258" t="s">
        <v>186</v>
      </c>
      <c r="I10" s="258" t="s">
        <v>187</v>
      </c>
      <c r="J10" s="258" t="s">
        <v>188</v>
      </c>
      <c r="K10" s="258" t="s">
        <v>189</v>
      </c>
      <c r="L10" s="258" t="s">
        <v>190</v>
      </c>
      <c r="M10" s="258" t="s">
        <v>191</v>
      </c>
      <c r="N10" s="258" t="s">
        <v>192</v>
      </c>
    </row>
    <row r="11" spans="1:14" ht="13.8" thickBot="1" x14ac:dyDescent="0.3">
      <c r="A11" s="203" t="s">
        <v>180</v>
      </c>
      <c r="B11" s="270">
        <v>1</v>
      </c>
      <c r="C11" s="204">
        <v>4.2210049480293568E-2</v>
      </c>
      <c r="D11" s="204">
        <v>5.5131429513380813E-2</v>
      </c>
      <c r="E11" s="204">
        <v>5.4866588511072012E-2</v>
      </c>
      <c r="F11" s="204">
        <v>9.567955122036198E-2</v>
      </c>
      <c r="G11" s="204">
        <v>9.3181818570165206E-2</v>
      </c>
      <c r="H11" s="204">
        <v>7.6865807778373194E-2</v>
      </c>
      <c r="I11" s="204">
        <v>0.1214076675041114</v>
      </c>
      <c r="J11" s="204">
        <v>0.15770160716553172</v>
      </c>
      <c r="K11" s="204">
        <v>0.10312180847071135</v>
      </c>
      <c r="L11" s="204">
        <v>9.9638904968143982E-2</v>
      </c>
      <c r="M11" s="204">
        <v>5.8295781139210814E-2</v>
      </c>
      <c r="N11" s="204">
        <v>4.1898985678644037E-2</v>
      </c>
    </row>
    <row r="12" spans="1:14" ht="13.8" thickTop="1" x14ac:dyDescent="0.25">
      <c r="A12" s="217" t="s">
        <v>210</v>
      </c>
      <c r="B12" s="277">
        <v>1</v>
      </c>
      <c r="C12" s="218">
        <v>2.5136725939405431E-2</v>
      </c>
      <c r="D12" s="218">
        <v>4.7532947723531283E-2</v>
      </c>
      <c r="E12" s="218">
        <v>4.5963265261517408E-2</v>
      </c>
      <c r="F12" s="218">
        <v>8.5417452997184742E-2</v>
      </c>
      <c r="G12" s="218">
        <v>9.0028952448772182E-2</v>
      </c>
      <c r="H12" s="218">
        <v>8.4841042210487161E-2</v>
      </c>
      <c r="I12" s="218">
        <v>0.1386507117708376</v>
      </c>
      <c r="J12" s="218">
        <v>0.17877969906570168</v>
      </c>
      <c r="K12" s="218">
        <v>0.11621582872424244</v>
      </c>
      <c r="L12" s="218">
        <v>0.10477154543659928</v>
      </c>
      <c r="M12" s="218">
        <v>5.0689832365967746E-2</v>
      </c>
      <c r="N12" s="218">
        <v>3.1971996055753064E-2</v>
      </c>
    </row>
    <row r="13" spans="1:14" x14ac:dyDescent="0.25">
      <c r="A13" s="196" t="s">
        <v>211</v>
      </c>
      <c r="B13" s="271">
        <v>1</v>
      </c>
      <c r="C13" s="206">
        <v>0.10670187408995162</v>
      </c>
      <c r="D13" s="206">
        <v>8.2112168687773726E-2</v>
      </c>
      <c r="E13" s="206">
        <v>8.6179390277672366E-2</v>
      </c>
      <c r="F13" s="206">
        <v>9.3274143500722564E-2</v>
      </c>
      <c r="G13" s="206">
        <v>0.10383204281878175</v>
      </c>
      <c r="H13" s="206">
        <v>6.6466415937351045E-2</v>
      </c>
      <c r="I13" s="206">
        <v>4.913408286164643E-2</v>
      </c>
      <c r="J13" s="206">
        <v>0.10491318507339027</v>
      </c>
      <c r="K13" s="206">
        <v>8.9806453516590667E-2</v>
      </c>
      <c r="L13" s="206">
        <v>9.41342165131972E-2</v>
      </c>
      <c r="M13" s="206">
        <v>7.1626155913436643E-2</v>
      </c>
      <c r="N13" s="206">
        <v>5.1819870809485954E-2</v>
      </c>
    </row>
    <row r="14" spans="1:14" ht="13.8" thickBot="1" x14ac:dyDescent="0.3">
      <c r="A14" s="241" t="s">
        <v>212</v>
      </c>
      <c r="B14" s="338">
        <v>1</v>
      </c>
      <c r="C14" s="321">
        <v>5.5702718967873197E-2</v>
      </c>
      <c r="D14" s="321">
        <v>6.2657724736124451E-2</v>
      </c>
      <c r="E14" s="321">
        <v>6.3951519700627832E-2</v>
      </c>
      <c r="F14" s="321">
        <v>0.14017594350958473</v>
      </c>
      <c r="G14" s="321">
        <v>9.6786416140677345E-2</v>
      </c>
      <c r="H14" s="321">
        <v>5.3128799965321841E-2</v>
      </c>
      <c r="I14" s="321">
        <v>0.11409203876689998</v>
      </c>
      <c r="J14" s="321">
        <v>0.11733007819425548</v>
      </c>
      <c r="K14" s="321">
        <v>6.0827457446816349E-2</v>
      </c>
      <c r="L14" s="321">
        <v>8.3312363101366319E-2</v>
      </c>
      <c r="M14" s="321">
        <v>7.7917569183782939E-2</v>
      </c>
      <c r="N14" s="321">
        <v>7.4117370286669523E-2</v>
      </c>
    </row>
    <row r="15" spans="1:14" x14ac:dyDescent="0.25">
      <c r="A15" s="72"/>
      <c r="B15" s="1"/>
      <c r="C15" s="1"/>
      <c r="D15" s="1"/>
      <c r="E15" s="1"/>
      <c r="F15" s="1"/>
      <c r="G15" s="1"/>
      <c r="H15" s="98"/>
      <c r="I15" s="1"/>
    </row>
    <row r="16" spans="1:14" x14ac:dyDescent="0.25">
      <c r="A16" s="72"/>
      <c r="B16" s="1"/>
      <c r="C16" s="1"/>
      <c r="D16" s="1"/>
      <c r="E16" s="1"/>
      <c r="F16" s="1"/>
      <c r="G16" s="1"/>
      <c r="H16" s="98"/>
      <c r="I16" s="1"/>
    </row>
    <row r="17" spans="1:14" ht="13.8" thickBot="1" x14ac:dyDescent="0.3">
      <c r="A17" s="1056" t="s">
        <v>316</v>
      </c>
      <c r="B17" s="1056"/>
      <c r="C17" s="1056"/>
      <c r="D17" s="1056"/>
      <c r="E17" s="1056"/>
      <c r="F17" s="1056"/>
      <c r="G17" s="1056"/>
      <c r="H17" s="1056"/>
      <c r="I17" s="1056"/>
      <c r="J17" s="1056"/>
      <c r="K17" s="1056"/>
      <c r="L17" s="1056"/>
      <c r="M17" s="1056"/>
      <c r="N17" s="1056"/>
    </row>
    <row r="18" spans="1:14" ht="13.8" thickBot="1" x14ac:dyDescent="0.3">
      <c r="A18" s="189"/>
      <c r="B18" s="259" t="s">
        <v>180</v>
      </c>
      <c r="C18" s="190" t="s">
        <v>181</v>
      </c>
      <c r="D18" s="232" t="s">
        <v>182</v>
      </c>
      <c r="E18" s="258" t="s">
        <v>183</v>
      </c>
      <c r="F18" s="258" t="s">
        <v>184</v>
      </c>
      <c r="G18" s="258" t="s">
        <v>185</v>
      </c>
      <c r="H18" s="258" t="s">
        <v>186</v>
      </c>
      <c r="I18" s="258" t="s">
        <v>187</v>
      </c>
      <c r="J18" s="258" t="s">
        <v>188</v>
      </c>
      <c r="K18" s="258" t="s">
        <v>189</v>
      </c>
      <c r="L18" s="258" t="s">
        <v>190</v>
      </c>
      <c r="M18" s="258" t="s">
        <v>191</v>
      </c>
      <c r="N18" s="258" t="s">
        <v>192</v>
      </c>
    </row>
    <row r="19" spans="1:14" ht="13.8" thickBot="1" x14ac:dyDescent="0.3">
      <c r="A19" s="203" t="s">
        <v>180</v>
      </c>
      <c r="B19" s="270">
        <v>1</v>
      </c>
      <c r="C19" s="204">
        <v>1</v>
      </c>
      <c r="D19" s="204">
        <v>1</v>
      </c>
      <c r="E19" s="204">
        <v>1</v>
      </c>
      <c r="F19" s="204">
        <v>1</v>
      </c>
      <c r="G19" s="204">
        <v>1</v>
      </c>
      <c r="H19" s="204">
        <v>1</v>
      </c>
      <c r="I19" s="204">
        <v>1</v>
      </c>
      <c r="J19" s="204">
        <v>1</v>
      </c>
      <c r="K19" s="204">
        <v>1</v>
      </c>
      <c r="L19" s="204">
        <v>1</v>
      </c>
      <c r="M19" s="204">
        <v>1</v>
      </c>
      <c r="N19" s="204">
        <v>1</v>
      </c>
    </row>
    <row r="20" spans="1:14" ht="13.8" thickTop="1" x14ac:dyDescent="0.25">
      <c r="A20" s="217" t="s">
        <v>210</v>
      </c>
      <c r="B20" s="277">
        <v>0.68668865606826057</v>
      </c>
      <c r="C20" s="218">
        <v>0.40893353042253883</v>
      </c>
      <c r="D20" s="218">
        <v>0.59204588524795143</v>
      </c>
      <c r="E20" s="218">
        <v>0.57525816179679357</v>
      </c>
      <c r="F20" s="218">
        <v>0.61303795069356404</v>
      </c>
      <c r="G20" s="218">
        <v>0.66345410846139807</v>
      </c>
      <c r="H20" s="218">
        <v>0.7579362389962645</v>
      </c>
      <c r="I20" s="218">
        <v>0.78421629281033667</v>
      </c>
      <c r="J20" s="218">
        <v>0.77847013413663713</v>
      </c>
      <c r="K20" s="218">
        <v>0.77388180467350054</v>
      </c>
      <c r="L20" s="218">
        <v>0.72206164603128731</v>
      </c>
      <c r="M20" s="218">
        <v>0.59709523028072475</v>
      </c>
      <c r="N20" s="218">
        <v>0.52399375898341116</v>
      </c>
    </row>
    <row r="21" spans="1:14" x14ac:dyDescent="0.25">
      <c r="A21" s="196" t="s">
        <v>211</v>
      </c>
      <c r="B21" s="271">
        <v>0.14699559568360943</v>
      </c>
      <c r="C21" s="206">
        <v>0.37158699730339295</v>
      </c>
      <c r="D21" s="206">
        <v>0.21893368729361187</v>
      </c>
      <c r="E21" s="206">
        <v>0.23088716016962352</v>
      </c>
      <c r="F21" s="206">
        <v>0.1433000898404016</v>
      </c>
      <c r="G21" s="206">
        <v>0.1637964703779638</v>
      </c>
      <c r="H21" s="206">
        <v>0.12710814712096752</v>
      </c>
      <c r="I21" s="206">
        <v>5.9489601662687047E-2</v>
      </c>
      <c r="J21" s="206">
        <v>9.7790862199268996E-2</v>
      </c>
      <c r="K21" s="206">
        <v>0.12801514370893735</v>
      </c>
      <c r="L21" s="206">
        <v>0.13887462166501408</v>
      </c>
      <c r="M21" s="206">
        <v>0.18060877218335936</v>
      </c>
      <c r="N21" s="206">
        <v>0.18180136474689446</v>
      </c>
    </row>
    <row r="22" spans="1:14" ht="13.8" thickBot="1" x14ac:dyDescent="0.3">
      <c r="A22" s="241" t="s">
        <v>212</v>
      </c>
      <c r="B22" s="338">
        <v>0.16631574824813009</v>
      </c>
      <c r="C22" s="321">
        <v>0.21947947227406819</v>
      </c>
      <c r="D22" s="321">
        <v>0.18902042745843656</v>
      </c>
      <c r="E22" s="321">
        <v>0.193854678033583</v>
      </c>
      <c r="F22" s="321">
        <v>0.24366195946603433</v>
      </c>
      <c r="G22" s="321">
        <v>0.17274942116063818</v>
      </c>
      <c r="H22" s="321">
        <v>0.11495561388276795</v>
      </c>
      <c r="I22" s="321">
        <v>0.15629410552697626</v>
      </c>
      <c r="J22" s="321">
        <v>0.12373900366409381</v>
      </c>
      <c r="K22" s="321">
        <v>9.8103051617562137E-2</v>
      </c>
      <c r="L22" s="321">
        <v>0.13906373230369862</v>
      </c>
      <c r="M22" s="321">
        <v>0.22229599753591595</v>
      </c>
      <c r="N22" s="321">
        <v>0.29420487626969438</v>
      </c>
    </row>
    <row r="23" spans="1:14" x14ac:dyDescent="0.25">
      <c r="A23" s="72"/>
    </row>
    <row r="24" spans="1:14" x14ac:dyDescent="0.25">
      <c r="A24" s="72"/>
    </row>
    <row r="25" spans="1:14" ht="27" customHeight="1" thickBot="1" x14ac:dyDescent="0.3">
      <c r="A25" s="1055" t="s">
        <v>317</v>
      </c>
      <c r="B25" s="1056"/>
      <c r="C25" s="1056"/>
      <c r="D25" s="1056"/>
      <c r="E25" s="1056"/>
      <c r="F25" s="1056"/>
      <c r="G25" s="1056"/>
      <c r="H25" s="1056"/>
      <c r="I25" s="1056"/>
      <c r="J25" s="1056"/>
      <c r="K25" s="1056"/>
      <c r="L25" s="1056"/>
      <c r="M25" s="1056"/>
      <c r="N25" s="1056"/>
    </row>
    <row r="26" spans="1:14" ht="13.5" customHeight="1" thickBot="1" x14ac:dyDescent="0.3">
      <c r="A26" s="566"/>
      <c r="B26" s="1059" t="s">
        <v>898</v>
      </c>
      <c r="C26" s="1060"/>
      <c r="D26" s="1060"/>
      <c r="E26" s="1060"/>
      <c r="F26" s="1060"/>
      <c r="G26" s="1060"/>
      <c r="H26" s="1060"/>
      <c r="I26" s="1060"/>
      <c r="J26" s="1060"/>
      <c r="K26" s="1060"/>
      <c r="L26" s="1060"/>
      <c r="M26" s="1060"/>
      <c r="N26" s="1060"/>
    </row>
    <row r="27" spans="1:14" ht="13.8" thickBot="1" x14ac:dyDescent="0.3">
      <c r="A27" s="310"/>
      <c r="B27" s="311" t="s">
        <v>180</v>
      </c>
      <c r="C27" s="312" t="s">
        <v>181</v>
      </c>
      <c r="D27" s="313" t="s">
        <v>182</v>
      </c>
      <c r="E27" s="313" t="s">
        <v>183</v>
      </c>
      <c r="F27" s="313" t="s">
        <v>184</v>
      </c>
      <c r="G27" s="313" t="s">
        <v>185</v>
      </c>
      <c r="H27" s="313" t="s">
        <v>186</v>
      </c>
      <c r="I27" s="313" t="s">
        <v>187</v>
      </c>
      <c r="J27" s="313" t="s">
        <v>188</v>
      </c>
      <c r="K27" s="313" t="s">
        <v>189</v>
      </c>
      <c r="L27" s="313" t="s">
        <v>190</v>
      </c>
      <c r="M27" s="313" t="s">
        <v>191</v>
      </c>
      <c r="N27" s="314" t="s">
        <v>192</v>
      </c>
    </row>
    <row r="28" spans="1:14" ht="13.8" thickBot="1" x14ac:dyDescent="0.3">
      <c r="A28" s="284" t="s">
        <v>180</v>
      </c>
      <c r="B28" s="285">
        <v>9.1696178106951631E-2</v>
      </c>
      <c r="C28" s="286">
        <v>-1.3086727392087605E-3</v>
      </c>
      <c r="D28" s="287">
        <v>-7.2355253647226059E-3</v>
      </c>
      <c r="E28" s="287">
        <v>4.8276911444919968E-2</v>
      </c>
      <c r="F28" s="287">
        <v>0.32987902299909644</v>
      </c>
      <c r="G28" s="287">
        <v>0.25262079420004468</v>
      </c>
      <c r="H28" s="287">
        <v>0.11172786676759827</v>
      </c>
      <c r="I28" s="287">
        <v>9.7469432181136684E-2</v>
      </c>
      <c r="J28" s="287">
        <v>0.1620201619018089</v>
      </c>
      <c r="K28" s="287">
        <v>7.8060092979332918E-2</v>
      </c>
      <c r="L28" s="287">
        <v>3.5836752126667815E-2</v>
      </c>
      <c r="M28" s="287">
        <v>6.9925674706039498E-3</v>
      </c>
      <c r="N28" s="288">
        <v>-0.22859162994773974</v>
      </c>
    </row>
    <row r="29" spans="1:14" ht="13.8" thickTop="1" x14ac:dyDescent="0.25">
      <c r="A29" s="299" t="s">
        <v>210</v>
      </c>
      <c r="B29" s="300">
        <v>9.8224408207728819E-2</v>
      </c>
      <c r="C29" s="301">
        <v>3.6990520573846997E-2</v>
      </c>
      <c r="D29" s="302">
        <v>9.1755738468940029E-2</v>
      </c>
      <c r="E29" s="302">
        <v>0.23392866679928281</v>
      </c>
      <c r="F29" s="302">
        <v>0.27713416946949088</v>
      </c>
      <c r="G29" s="302">
        <v>0.10267568523868742</v>
      </c>
      <c r="H29" s="576">
        <v>0.18851727361827275</v>
      </c>
      <c r="I29" s="302">
        <v>7.0216500092449063E-2</v>
      </c>
      <c r="J29" s="302">
        <v>3.4113964180018774E-2</v>
      </c>
      <c r="K29" s="302">
        <v>0.12491426073975154</v>
      </c>
      <c r="L29" s="302">
        <v>0.15457115417139544</v>
      </c>
      <c r="M29" s="302">
        <v>0.16887281039098334</v>
      </c>
      <c r="N29" s="303">
        <v>-0.30135580063559619</v>
      </c>
    </row>
    <row r="30" spans="1:14" x14ac:dyDescent="0.25">
      <c r="A30" s="289" t="s">
        <v>211</v>
      </c>
      <c r="B30" s="290">
        <v>0.12085674083073861</v>
      </c>
      <c r="C30" s="291">
        <v>0.2098196686557543</v>
      </c>
      <c r="D30" s="292">
        <v>-0.14205549246256333</v>
      </c>
      <c r="E30" s="292">
        <v>-0.17444875704583651</v>
      </c>
      <c r="F30" s="292">
        <v>9.2634340300199014E-2</v>
      </c>
      <c r="G30" s="292">
        <v>1.0508279282632249</v>
      </c>
      <c r="H30" s="568">
        <v>0.42092643517746708</v>
      </c>
      <c r="I30" s="292">
        <v>0.33209138698127316</v>
      </c>
      <c r="J30" s="292">
        <v>3.9200230129584259</v>
      </c>
      <c r="K30" s="292">
        <v>0.53221473411250209</v>
      </c>
      <c r="L30" s="292">
        <v>-7.0468479873058154E-2</v>
      </c>
      <c r="M30" s="292">
        <v>-0.40801347391950604</v>
      </c>
      <c r="N30" s="293">
        <v>-0.36822975036677474</v>
      </c>
    </row>
    <row r="31" spans="1:14" ht="13.8" thickBot="1" x14ac:dyDescent="0.3">
      <c r="A31" s="279" t="s">
        <v>212</v>
      </c>
      <c r="B31" s="280">
        <v>4.2154946974034102E-2</v>
      </c>
      <c r="C31" s="281">
        <v>-0.26796612803976005</v>
      </c>
      <c r="D31" s="282">
        <v>-9.9115205608857004E-2</v>
      </c>
      <c r="E31" s="282">
        <v>-6.831793602519598E-2</v>
      </c>
      <c r="F31" s="282">
        <v>0.7307198262247292</v>
      </c>
      <c r="G31" s="282">
        <v>0.47925731564816743</v>
      </c>
      <c r="H31" s="323">
        <v>-0.33293514699980442</v>
      </c>
      <c r="I31" s="282">
        <v>0.16843042523085461</v>
      </c>
      <c r="J31" s="282">
        <v>0.40764998213019599</v>
      </c>
      <c r="K31" s="282">
        <v>-0.37151951261065252</v>
      </c>
      <c r="L31" s="282">
        <v>-0.27041443446970137</v>
      </c>
      <c r="M31" s="282">
        <v>0.25494025614447469</v>
      </c>
      <c r="N31" s="283">
        <v>0.13790295424741683</v>
      </c>
    </row>
    <row r="32" spans="1:14" x14ac:dyDescent="0.25">
      <c r="A32" s="72"/>
    </row>
  </sheetData>
  <mergeCells count="5">
    <mergeCell ref="A1:N1"/>
    <mergeCell ref="A9:N9"/>
    <mergeCell ref="A17:N17"/>
    <mergeCell ref="A25:N25"/>
    <mergeCell ref="B26:N26"/>
  </mergeCells>
  <pageMargins left="0.78740157480314965" right="0.59055118110236227" top="0.78740157480314965" bottom="0.39370078740157483" header="0" footer="0.39370078740157483"/>
  <pageSetup paperSize="9" orientation="landscape" r:id="rId1"/>
  <headerFooter scaleWithDoc="0">
    <oddFooter>&amp;R&amp;9&amp;P</oddFoot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showZeros="0" zoomScaleNormal="100" workbookViewId="0"/>
  </sheetViews>
  <sheetFormatPr baseColWidth="10" defaultRowHeight="13.2" x14ac:dyDescent="0.25"/>
  <cols>
    <col min="1" max="1" width="19.33203125" customWidth="1"/>
    <col min="2" max="2" width="9.88671875" bestFit="1" customWidth="1"/>
    <col min="3" max="3" width="7.6640625" bestFit="1" customWidth="1"/>
    <col min="4" max="4" width="7.5546875" bestFit="1" customWidth="1"/>
    <col min="5" max="5" width="7.6640625" bestFit="1" customWidth="1"/>
    <col min="6" max="6" width="7.44140625" bestFit="1" customWidth="1"/>
    <col min="7" max="7" width="7.44140625" customWidth="1"/>
    <col min="8" max="8" width="7.33203125" bestFit="1" customWidth="1"/>
    <col min="9" max="10" width="8.88671875" bestFit="1" customWidth="1"/>
    <col min="11" max="11" width="10.44140625" bestFit="1" customWidth="1"/>
    <col min="12" max="12" width="7.5546875" bestFit="1" customWidth="1"/>
    <col min="13" max="13" width="9.6640625" bestFit="1" customWidth="1"/>
    <col min="14" max="14" width="9.33203125" bestFit="1" customWidth="1"/>
  </cols>
  <sheetData>
    <row r="1" spans="1:14" ht="13.8" thickBot="1" x14ac:dyDescent="0.3">
      <c r="A1" s="1055" t="s">
        <v>310</v>
      </c>
      <c r="B1" s="1055"/>
      <c r="C1" s="1055"/>
      <c r="D1" s="1055"/>
      <c r="E1" s="1055"/>
      <c r="F1" s="1055"/>
      <c r="G1" s="1055"/>
      <c r="H1" s="1055"/>
      <c r="I1" s="1055"/>
      <c r="J1" s="1055"/>
      <c r="K1" s="1055"/>
      <c r="L1" s="1055"/>
      <c r="M1" s="1055"/>
      <c r="N1" s="1055"/>
    </row>
    <row r="2" spans="1:14" ht="13.8" thickBot="1" x14ac:dyDescent="0.3">
      <c r="A2" s="255"/>
      <c r="B2" s="257" t="s">
        <v>180</v>
      </c>
      <c r="C2" s="190" t="s">
        <v>181</v>
      </c>
      <c r="D2" s="232" t="s">
        <v>182</v>
      </c>
      <c r="E2" s="258" t="s">
        <v>183</v>
      </c>
      <c r="F2" s="258" t="s">
        <v>184</v>
      </c>
      <c r="G2" s="258" t="s">
        <v>185</v>
      </c>
      <c r="H2" s="258" t="s">
        <v>186</v>
      </c>
      <c r="I2" s="258" t="s">
        <v>187</v>
      </c>
      <c r="J2" s="258" t="s">
        <v>188</v>
      </c>
      <c r="K2" s="258" t="s">
        <v>189</v>
      </c>
      <c r="L2" s="258" t="s">
        <v>190</v>
      </c>
      <c r="M2" s="258" t="s">
        <v>191</v>
      </c>
      <c r="N2" s="192" t="s">
        <v>192</v>
      </c>
    </row>
    <row r="3" spans="1:14" ht="13.8" thickBot="1" x14ac:dyDescent="0.3">
      <c r="A3" s="193" t="s">
        <v>180</v>
      </c>
      <c r="B3" s="260">
        <v>2352200.9433462638</v>
      </c>
      <c r="C3" s="194">
        <v>99286.518206239009</v>
      </c>
      <c r="D3" s="261">
        <v>129680.20050940239</v>
      </c>
      <c r="E3" s="262">
        <v>129057.24125393489</v>
      </c>
      <c r="F3" s="262">
        <v>225057.53063948255</v>
      </c>
      <c r="G3" s="262">
        <v>219182.36154346299</v>
      </c>
      <c r="H3" s="262">
        <v>180803.82556736199</v>
      </c>
      <c r="I3" s="262">
        <v>285575.23003264033</v>
      </c>
      <c r="J3" s="262">
        <v>370945.86914198555</v>
      </c>
      <c r="K3" s="262">
        <v>242563.21516437994</v>
      </c>
      <c r="L3" s="262">
        <v>234370.72626005698</v>
      </c>
      <c r="M3" s="262">
        <v>137123.39138875902</v>
      </c>
      <c r="N3" s="195">
        <v>98554.833638558135</v>
      </c>
    </row>
    <row r="4" spans="1:14" ht="12" customHeight="1" thickTop="1" x14ac:dyDescent="0.25">
      <c r="A4" s="250" t="s">
        <v>213</v>
      </c>
      <c r="B4" s="273">
        <v>882844.72030725388</v>
      </c>
      <c r="C4" s="35">
        <v>28385.984924167835</v>
      </c>
      <c r="D4" s="274">
        <v>60198.172120148731</v>
      </c>
      <c r="E4" s="37">
        <v>53799.964205284479</v>
      </c>
      <c r="F4" s="37">
        <v>74302.599388364717</v>
      </c>
      <c r="G4" s="37">
        <v>72604.562518027145</v>
      </c>
      <c r="H4" s="37">
        <v>52178.66276460333</v>
      </c>
      <c r="I4" s="37">
        <v>117839.73455224585</v>
      </c>
      <c r="J4" s="37">
        <v>170037.44461830266</v>
      </c>
      <c r="K4" s="37">
        <v>64981.256702275983</v>
      </c>
      <c r="L4" s="37">
        <v>81645.985250308979</v>
      </c>
      <c r="M4" s="37">
        <v>58913.03287761</v>
      </c>
      <c r="N4" s="224">
        <v>47957.32038591431</v>
      </c>
    </row>
    <row r="5" spans="1:14" x14ac:dyDescent="0.25">
      <c r="A5" s="196" t="s">
        <v>214</v>
      </c>
      <c r="B5" s="263">
        <v>880003.1244332107</v>
      </c>
      <c r="C5" s="197">
        <v>41862.261395405665</v>
      </c>
      <c r="D5" s="264">
        <v>43851.79627143532</v>
      </c>
      <c r="E5" s="265">
        <v>50357.636346659732</v>
      </c>
      <c r="F5" s="265">
        <v>99370.026039287681</v>
      </c>
      <c r="G5" s="265">
        <v>89235.781288779879</v>
      </c>
      <c r="H5" s="265">
        <v>82665.225008792971</v>
      </c>
      <c r="I5" s="265">
        <v>89654.046659579471</v>
      </c>
      <c r="J5" s="265">
        <v>125093.59275123948</v>
      </c>
      <c r="K5" s="265">
        <v>74102.612885209994</v>
      </c>
      <c r="L5" s="265">
        <v>106664.50847514597</v>
      </c>
      <c r="M5" s="265">
        <v>55256.262538594499</v>
      </c>
      <c r="N5" s="198">
        <v>21889.374773080002</v>
      </c>
    </row>
    <row r="6" spans="1:14" x14ac:dyDescent="0.25">
      <c r="A6" s="213" t="s">
        <v>215</v>
      </c>
      <c r="B6" s="275">
        <v>438325.56438957347</v>
      </c>
      <c r="C6" s="222">
        <v>18751.0216734975</v>
      </c>
      <c r="D6" s="240">
        <v>15410.899466043333</v>
      </c>
      <c r="E6" s="276">
        <v>17778.698511094666</v>
      </c>
      <c r="F6" s="276">
        <v>41671.603186933382</v>
      </c>
      <c r="G6" s="276">
        <v>52828.559027651987</v>
      </c>
      <c r="H6" s="276">
        <v>31719.556230412669</v>
      </c>
      <c r="I6" s="276">
        <v>52403.336452005016</v>
      </c>
      <c r="J6" s="276">
        <v>54035.010201980418</v>
      </c>
      <c r="K6" s="276">
        <v>81344.057081207007</v>
      </c>
      <c r="L6" s="276">
        <v>36212.032641922</v>
      </c>
      <c r="M6" s="276">
        <v>15532.8387804185</v>
      </c>
      <c r="N6" s="223">
        <v>20637.951136407002</v>
      </c>
    </row>
    <row r="7" spans="1:14" x14ac:dyDescent="0.25">
      <c r="A7" s="196" t="s">
        <v>216</v>
      </c>
      <c r="B7" s="263">
        <v>101968.20600067099</v>
      </c>
      <c r="C7" s="197">
        <v>6677.1019878939987</v>
      </c>
      <c r="D7" s="264">
        <v>7512.9563269560003</v>
      </c>
      <c r="E7" s="265">
        <v>4212.4564201849998</v>
      </c>
      <c r="F7" s="265">
        <v>6180.6606619100012</v>
      </c>
      <c r="G7" s="265">
        <v>2051.4939996100002</v>
      </c>
      <c r="H7" s="265">
        <v>8369.4079877439999</v>
      </c>
      <c r="I7" s="265">
        <v>19283.08726624</v>
      </c>
      <c r="J7" s="265">
        <v>15172.635159268</v>
      </c>
      <c r="K7" s="265">
        <v>20058.985838695</v>
      </c>
      <c r="L7" s="265">
        <v>4562.2660342909994</v>
      </c>
      <c r="M7" s="265">
        <v>3974.440859546</v>
      </c>
      <c r="N7" s="198">
        <v>3912.7134583319998</v>
      </c>
    </row>
    <row r="8" spans="1:14" x14ac:dyDescent="0.25">
      <c r="A8" s="213" t="s">
        <v>217</v>
      </c>
      <c r="B8" s="275">
        <v>29708.7200609096</v>
      </c>
      <c r="C8" s="222">
        <v>1975.7620029910004</v>
      </c>
      <c r="D8" s="240">
        <v>2028.3371909289999</v>
      </c>
      <c r="E8" s="276">
        <v>1455.6542422110001</v>
      </c>
      <c r="F8" s="276">
        <v>1367.0802435568</v>
      </c>
      <c r="G8" s="276">
        <v>1301.9184742719999</v>
      </c>
      <c r="H8" s="276">
        <v>2057.2963112890002</v>
      </c>
      <c r="I8" s="276">
        <v>4131.2746239799999</v>
      </c>
      <c r="J8" s="276">
        <v>5357.1725723849995</v>
      </c>
      <c r="K8" s="276">
        <v>1942.6299521820001</v>
      </c>
      <c r="L8" s="276">
        <v>4860.0273314389997</v>
      </c>
      <c r="M8" s="276">
        <v>1352.49274053</v>
      </c>
      <c r="N8" s="223">
        <v>1879.0743751447999</v>
      </c>
    </row>
    <row r="9" spans="1:14" ht="13.8" thickBot="1" x14ac:dyDescent="0.3">
      <c r="A9" s="200" t="s">
        <v>218</v>
      </c>
      <c r="B9" s="327">
        <v>19350.608154645</v>
      </c>
      <c r="C9" s="201">
        <v>1634.3862222830003</v>
      </c>
      <c r="D9" s="236">
        <v>678.03913389000002</v>
      </c>
      <c r="E9" s="328">
        <v>1452.8315284999999</v>
      </c>
      <c r="F9" s="328">
        <v>2165.56111943</v>
      </c>
      <c r="G9" s="328">
        <v>1160.0462351219999</v>
      </c>
      <c r="H9" s="328">
        <v>3813.6772645200003</v>
      </c>
      <c r="I9" s="328">
        <v>2263.7504785900001</v>
      </c>
      <c r="J9" s="328">
        <v>1250.0138388099999</v>
      </c>
      <c r="K9" s="925" t="s">
        <v>225</v>
      </c>
      <c r="L9" s="328">
        <v>425.90652695</v>
      </c>
      <c r="M9" s="328">
        <v>2094.32359206</v>
      </c>
      <c r="N9" s="202">
        <v>2278.3995096799999</v>
      </c>
    </row>
    <row r="10" spans="1:14" x14ac:dyDescent="0.25">
      <c r="A10" s="72" t="s">
        <v>224</v>
      </c>
      <c r="B10" s="1"/>
      <c r="C10" s="1"/>
      <c r="D10" s="1"/>
    </row>
    <row r="12" spans="1:14" ht="13.8" thickBot="1" x14ac:dyDescent="0.3">
      <c r="A12" s="1056" t="s">
        <v>311</v>
      </c>
      <c r="B12" s="1056"/>
      <c r="C12" s="1056"/>
      <c r="D12" s="1056"/>
      <c r="E12" s="1056"/>
      <c r="F12" s="1056"/>
      <c r="G12" s="1056"/>
      <c r="H12" s="1056"/>
      <c r="I12" s="1056"/>
      <c r="J12" s="1056"/>
      <c r="K12" s="1056"/>
      <c r="L12" s="1056"/>
      <c r="M12" s="1056"/>
      <c r="N12" s="1056"/>
    </row>
    <row r="13" spans="1:14" ht="13.8" thickBot="1" x14ac:dyDescent="0.3">
      <c r="A13" s="189"/>
      <c r="B13" s="259" t="s">
        <v>180</v>
      </c>
      <c r="C13" s="190" t="s">
        <v>181</v>
      </c>
      <c r="D13" s="232" t="s">
        <v>182</v>
      </c>
      <c r="E13" s="258" t="s">
        <v>183</v>
      </c>
      <c r="F13" s="258" t="s">
        <v>184</v>
      </c>
      <c r="G13" s="258" t="s">
        <v>185</v>
      </c>
      <c r="H13" s="258" t="s">
        <v>186</v>
      </c>
      <c r="I13" s="258" t="s">
        <v>187</v>
      </c>
      <c r="J13" s="258" t="s">
        <v>188</v>
      </c>
      <c r="K13" s="258" t="s">
        <v>189</v>
      </c>
      <c r="L13" s="258" t="s">
        <v>190</v>
      </c>
      <c r="M13" s="258" t="s">
        <v>191</v>
      </c>
      <c r="N13" s="258" t="s">
        <v>192</v>
      </c>
    </row>
    <row r="14" spans="1:14" ht="13.8" thickBot="1" x14ac:dyDescent="0.3">
      <c r="A14" s="203" t="s">
        <v>180</v>
      </c>
      <c r="B14" s="270">
        <v>1</v>
      </c>
      <c r="C14" s="204">
        <v>4.2210049480293568E-2</v>
      </c>
      <c r="D14" s="204">
        <v>5.5131429513380813E-2</v>
      </c>
      <c r="E14" s="204">
        <v>5.4866588511072019E-2</v>
      </c>
      <c r="F14" s="204">
        <v>9.5679551220361952E-2</v>
      </c>
      <c r="G14" s="204">
        <v>9.3181818570165206E-2</v>
      </c>
      <c r="H14" s="204">
        <v>7.686580777837318E-2</v>
      </c>
      <c r="I14" s="204">
        <v>0.12140766750411139</v>
      </c>
      <c r="J14" s="204">
        <v>0.15770160716553169</v>
      </c>
      <c r="K14" s="204">
        <v>0.10312180847071134</v>
      </c>
      <c r="L14" s="204">
        <v>9.9638904968143968E-2</v>
      </c>
      <c r="M14" s="204">
        <v>5.8295781139210814E-2</v>
      </c>
      <c r="N14" s="204">
        <v>4.189898567864405E-2</v>
      </c>
    </row>
    <row r="15" spans="1:14" ht="12" customHeight="1" thickTop="1" x14ac:dyDescent="0.25">
      <c r="A15" s="250" t="s">
        <v>213</v>
      </c>
      <c r="B15" s="277">
        <v>1</v>
      </c>
      <c r="C15" s="218">
        <v>3.2152862526366746E-2</v>
      </c>
      <c r="D15" s="218">
        <v>6.8186591294557591E-2</v>
      </c>
      <c r="E15" s="218">
        <v>6.0939328250794358E-2</v>
      </c>
      <c r="F15" s="218">
        <v>8.4162704583548284E-2</v>
      </c>
      <c r="G15" s="218">
        <v>8.2239334786709486E-2</v>
      </c>
      <c r="H15" s="218">
        <v>5.9102876830303457E-2</v>
      </c>
      <c r="I15" s="218">
        <v>0.1334773056254269</v>
      </c>
      <c r="J15" s="218">
        <v>0.19260175737260457</v>
      </c>
      <c r="K15" s="218">
        <v>7.3604400873191769E-2</v>
      </c>
      <c r="L15" s="218">
        <v>9.2480572599328639E-2</v>
      </c>
      <c r="M15" s="218">
        <v>6.673091147569718E-2</v>
      </c>
      <c r="N15" s="218">
        <v>5.4321353781471175E-2</v>
      </c>
    </row>
    <row r="16" spans="1:14" x14ac:dyDescent="0.25">
      <c r="A16" s="196" t="s">
        <v>214</v>
      </c>
      <c r="B16" s="271">
        <v>1</v>
      </c>
      <c r="C16" s="206">
        <v>4.7570582686701439E-2</v>
      </c>
      <c r="D16" s="206">
        <v>4.9831409746049743E-2</v>
      </c>
      <c r="E16" s="206">
        <v>5.7224383582835457E-2</v>
      </c>
      <c r="F16" s="206">
        <v>0.11292008321366992</v>
      </c>
      <c r="G16" s="206">
        <v>0.10140393688517248</v>
      </c>
      <c r="H16" s="206">
        <v>9.3937422167717527E-2</v>
      </c>
      <c r="I16" s="206">
        <v>0.10187923675535077</v>
      </c>
      <c r="J16" s="206">
        <v>0.14215130523747779</v>
      </c>
      <c r="K16" s="206">
        <v>8.4207215665214538E-2</v>
      </c>
      <c r="L16" s="206">
        <v>0.12120923836929109</v>
      </c>
      <c r="M16" s="206">
        <v>6.2790984491315024E-2</v>
      </c>
      <c r="N16" s="206">
        <v>2.487420119920419E-2</v>
      </c>
    </row>
    <row r="17" spans="1:14" x14ac:dyDescent="0.25">
      <c r="A17" s="213" t="s">
        <v>215</v>
      </c>
      <c r="B17" s="278">
        <v>1</v>
      </c>
      <c r="C17" s="214">
        <v>4.2778754416504972E-2</v>
      </c>
      <c r="D17" s="214">
        <v>3.5158568694265084E-2</v>
      </c>
      <c r="E17" s="214">
        <v>4.0560487353398754E-2</v>
      </c>
      <c r="F17" s="214">
        <v>9.5069981247766416E-2</v>
      </c>
      <c r="G17" s="214">
        <v>0.12052356357818821</v>
      </c>
      <c r="H17" s="214">
        <v>7.2365289199105606E-2</v>
      </c>
      <c r="I17" s="214">
        <v>0.11955345685799462</v>
      </c>
      <c r="J17" s="214">
        <v>0.12327597245492934</v>
      </c>
      <c r="K17" s="214">
        <v>0.18557908479394628</v>
      </c>
      <c r="L17" s="214">
        <v>8.2614466469351527E-2</v>
      </c>
      <c r="M17" s="214">
        <v>3.5436762174823271E-2</v>
      </c>
      <c r="N17" s="214">
        <v>4.7083612759725953E-2</v>
      </c>
    </row>
    <row r="18" spans="1:14" x14ac:dyDescent="0.25">
      <c r="A18" s="196" t="s">
        <v>216</v>
      </c>
      <c r="B18" s="271">
        <v>1</v>
      </c>
      <c r="C18" s="206">
        <v>6.5482195380097794E-2</v>
      </c>
      <c r="D18" s="206">
        <v>7.3679400880177909E-2</v>
      </c>
      <c r="E18" s="206">
        <v>4.1311469382498307E-2</v>
      </c>
      <c r="F18" s="206">
        <v>6.0613605988805275E-2</v>
      </c>
      <c r="G18" s="206">
        <v>2.0118957467943493E-2</v>
      </c>
      <c r="H18" s="206">
        <v>8.2078603870788178E-2</v>
      </c>
      <c r="I18" s="206">
        <v>0.18910882149003494</v>
      </c>
      <c r="J18" s="206">
        <v>0.14879770621019023</v>
      </c>
      <c r="K18" s="206">
        <v>0.19671804207836122</v>
      </c>
      <c r="L18" s="206">
        <v>4.4742044733639602E-2</v>
      </c>
      <c r="M18" s="206">
        <v>3.8977255905824668E-2</v>
      </c>
      <c r="N18" s="206">
        <v>3.8371896611638458E-2</v>
      </c>
    </row>
    <row r="19" spans="1:14" x14ac:dyDescent="0.25">
      <c r="A19" s="213" t="s">
        <v>217</v>
      </c>
      <c r="B19" s="278">
        <v>1</v>
      </c>
      <c r="C19" s="214">
        <v>6.6504447143473061E-2</v>
      </c>
      <c r="D19" s="214">
        <v>6.827413590253803E-2</v>
      </c>
      <c r="E19" s="214">
        <v>4.8997541436540497E-2</v>
      </c>
      <c r="F19" s="214">
        <v>4.6016127276906446E-2</v>
      </c>
      <c r="G19" s="214">
        <v>4.3822772290518487E-2</v>
      </c>
      <c r="H19" s="214">
        <v>6.9248904263498293E-2</v>
      </c>
      <c r="I19" s="214">
        <v>0.13905932721133565</v>
      </c>
      <c r="J19" s="214">
        <v>0.18032323713043116</v>
      </c>
      <c r="K19" s="214">
        <v>6.5389217313945841E-2</v>
      </c>
      <c r="L19" s="214">
        <v>0.16358925330592647</v>
      </c>
      <c r="M19" s="214">
        <v>4.5525109723915533E-2</v>
      </c>
      <c r="N19" s="214">
        <v>6.3249927000970499E-2</v>
      </c>
    </row>
    <row r="20" spans="1:14" ht="13.8" thickBot="1" x14ac:dyDescent="0.3">
      <c r="A20" s="325" t="s">
        <v>218</v>
      </c>
      <c r="B20" s="326">
        <v>1</v>
      </c>
      <c r="C20" s="237">
        <v>8.4461749688764964E-2</v>
      </c>
      <c r="D20" s="237">
        <v>3.5039680844720152E-2</v>
      </c>
      <c r="E20" s="237">
        <v>7.5079373055841461E-2</v>
      </c>
      <c r="F20" s="237">
        <v>0.11191178603397897</v>
      </c>
      <c r="G20" s="237">
        <v>5.9948825682955995E-2</v>
      </c>
      <c r="H20" s="237">
        <v>0.19708307015686996</v>
      </c>
      <c r="I20" s="237">
        <v>0.11698601204151819</v>
      </c>
      <c r="J20" s="237">
        <v>6.4598168120620095E-2</v>
      </c>
      <c r="K20" s="925" t="s">
        <v>225</v>
      </c>
      <c r="L20" s="237">
        <v>2.200998147170706E-2</v>
      </c>
      <c r="M20" s="237">
        <v>0.10823037577541303</v>
      </c>
      <c r="N20" s="237">
        <v>0.11774304411890453</v>
      </c>
    </row>
    <row r="21" spans="1:14" x14ac:dyDescent="0.25">
      <c r="A21" s="72" t="s">
        <v>224</v>
      </c>
    </row>
    <row r="23" spans="1:14" ht="13.8" thickBot="1" x14ac:dyDescent="0.3">
      <c r="A23" s="1056" t="s">
        <v>312</v>
      </c>
      <c r="B23" s="1056"/>
      <c r="C23" s="1056"/>
      <c r="D23" s="1056"/>
      <c r="E23" s="1056"/>
      <c r="F23" s="1056"/>
      <c r="G23" s="1056"/>
      <c r="H23" s="1056"/>
      <c r="I23" s="1056"/>
      <c r="J23" s="1056"/>
      <c r="K23" s="1056"/>
      <c r="L23" s="1056"/>
      <c r="M23" s="1056"/>
      <c r="N23" s="1056"/>
    </row>
    <row r="24" spans="1:14" ht="13.8" thickBot="1" x14ac:dyDescent="0.3">
      <c r="A24" s="189"/>
      <c r="B24" s="259" t="s">
        <v>180</v>
      </c>
      <c r="C24" s="190" t="s">
        <v>181</v>
      </c>
      <c r="D24" s="232" t="s">
        <v>182</v>
      </c>
      <c r="E24" s="258" t="s">
        <v>183</v>
      </c>
      <c r="F24" s="258" t="s">
        <v>184</v>
      </c>
      <c r="G24" s="258" t="s">
        <v>185</v>
      </c>
      <c r="H24" s="258" t="s">
        <v>186</v>
      </c>
      <c r="I24" s="258" t="s">
        <v>187</v>
      </c>
      <c r="J24" s="258" t="s">
        <v>188</v>
      </c>
      <c r="K24" s="258" t="s">
        <v>189</v>
      </c>
      <c r="L24" s="258" t="s">
        <v>190</v>
      </c>
      <c r="M24" s="258" t="s">
        <v>191</v>
      </c>
      <c r="N24" s="258" t="s">
        <v>192</v>
      </c>
    </row>
    <row r="25" spans="1:14" ht="13.8" thickBot="1" x14ac:dyDescent="0.3">
      <c r="A25" s="203" t="s">
        <v>180</v>
      </c>
      <c r="B25" s="270">
        <v>1</v>
      </c>
      <c r="C25" s="204">
        <v>1</v>
      </c>
      <c r="D25" s="204">
        <v>1</v>
      </c>
      <c r="E25" s="204">
        <v>1</v>
      </c>
      <c r="F25" s="204">
        <v>1</v>
      </c>
      <c r="G25" s="204">
        <v>1</v>
      </c>
      <c r="H25" s="204">
        <v>1</v>
      </c>
      <c r="I25" s="204">
        <v>1</v>
      </c>
      <c r="J25" s="204">
        <v>1</v>
      </c>
      <c r="K25" s="204">
        <v>1</v>
      </c>
      <c r="L25" s="204">
        <v>1</v>
      </c>
      <c r="M25" s="204">
        <v>1</v>
      </c>
      <c r="N25" s="204">
        <v>1</v>
      </c>
    </row>
    <row r="26" spans="1:14" ht="12" customHeight="1" thickTop="1" x14ac:dyDescent="0.25">
      <c r="A26" s="250" t="s">
        <v>213</v>
      </c>
      <c r="B26" s="277">
        <v>0.37532708368499779</v>
      </c>
      <c r="C26" s="218">
        <v>0.28589969148887029</v>
      </c>
      <c r="D26" s="218">
        <v>0.46420480446268353</v>
      </c>
      <c r="E26" s="218">
        <v>0.41686900853108189</v>
      </c>
      <c r="F26" s="218">
        <v>0.33014935859839911</v>
      </c>
      <c r="G26" s="218">
        <v>0.33125184894784498</v>
      </c>
      <c r="H26" s="218">
        <v>0.28859269211183342</v>
      </c>
      <c r="I26" s="218">
        <v>0.41263990066217276</v>
      </c>
      <c r="J26" s="218">
        <v>0.45838883449924084</v>
      </c>
      <c r="K26" s="218">
        <v>0.26789411023530324</v>
      </c>
      <c r="L26" s="218">
        <v>0.34836255599479121</v>
      </c>
      <c r="M26" s="218">
        <v>0.42963517953392394</v>
      </c>
      <c r="N26" s="218">
        <v>0.48660546231343554</v>
      </c>
    </row>
    <row r="27" spans="1:14" x14ac:dyDescent="0.25">
      <c r="A27" s="196" t="s">
        <v>214</v>
      </c>
      <c r="B27" s="271">
        <v>0.37411902538450209</v>
      </c>
      <c r="C27" s="206">
        <v>0.42163087347316314</v>
      </c>
      <c r="D27" s="206">
        <v>0.33815336573493243</v>
      </c>
      <c r="E27" s="206">
        <v>0.390196132021568</v>
      </c>
      <c r="F27" s="206">
        <v>0.44153166417909184</v>
      </c>
      <c r="G27" s="206">
        <v>0.40713030309733561</v>
      </c>
      <c r="H27" s="206">
        <v>0.45720949072504241</v>
      </c>
      <c r="I27" s="206">
        <v>0.31394195725354856</v>
      </c>
      <c r="J27" s="206">
        <v>0.33722869873328576</v>
      </c>
      <c r="K27" s="206">
        <v>0.30549814750349608</v>
      </c>
      <c r="L27" s="206">
        <v>0.45511020159058335</v>
      </c>
      <c r="M27" s="206">
        <v>0.4029674439858133</v>
      </c>
      <c r="N27" s="206">
        <v>0.22210351298808448</v>
      </c>
    </row>
    <row r="28" spans="1:14" x14ac:dyDescent="0.25">
      <c r="A28" s="213" t="s">
        <v>215</v>
      </c>
      <c r="B28" s="278">
        <v>0.18634698945660963</v>
      </c>
      <c r="C28" s="214">
        <v>0.18885768191153282</v>
      </c>
      <c r="D28" s="214">
        <v>0.11883772083561803</v>
      </c>
      <c r="E28" s="214">
        <v>0.13775824074925824</v>
      </c>
      <c r="F28" s="214">
        <v>0.18515978145022269</v>
      </c>
      <c r="G28" s="214">
        <v>0.24102559464930437</v>
      </c>
      <c r="H28" s="214">
        <v>0.17543631132182505</v>
      </c>
      <c r="I28" s="214">
        <v>0.18350098657371469</v>
      </c>
      <c r="J28" s="214">
        <v>0.14566818152461389</v>
      </c>
      <c r="K28" s="214">
        <v>0.33535199072160166</v>
      </c>
      <c r="L28" s="214">
        <v>0.15450748999148148</v>
      </c>
      <c r="M28" s="214">
        <v>0.11327636097025411</v>
      </c>
      <c r="N28" s="214">
        <v>0.20940577315664716</v>
      </c>
    </row>
    <row r="29" spans="1:14" x14ac:dyDescent="0.25">
      <c r="A29" s="196" t="s">
        <v>216</v>
      </c>
      <c r="B29" s="271">
        <v>4.3350125459778975E-2</v>
      </c>
      <c r="C29" s="206">
        <v>6.7250842395583377E-2</v>
      </c>
      <c r="D29" s="206">
        <v>5.7934490365098394E-2</v>
      </c>
      <c r="E29" s="206">
        <v>3.2640217466732534E-2</v>
      </c>
      <c r="F29" s="206">
        <v>2.7462580986951025E-2</v>
      </c>
      <c r="G29" s="206">
        <v>9.3597586282197116E-3</v>
      </c>
      <c r="H29" s="206">
        <v>4.6289993928396243E-2</v>
      </c>
      <c r="I29" s="206">
        <v>6.752366885613996E-2</v>
      </c>
      <c r="J29" s="206">
        <v>4.0902558624963226E-2</v>
      </c>
      <c r="K29" s="206">
        <v>8.2695910116055524E-2</v>
      </c>
      <c r="L29" s="206">
        <v>1.9466023368587101E-2</v>
      </c>
      <c r="M29" s="206">
        <v>2.8984411917570275E-2</v>
      </c>
      <c r="N29" s="206">
        <v>3.9700878322026893E-2</v>
      </c>
    </row>
    <row r="30" spans="1:14" x14ac:dyDescent="0.25">
      <c r="A30" s="213" t="s">
        <v>217</v>
      </c>
      <c r="B30" s="278">
        <v>1.263017946870036E-2</v>
      </c>
      <c r="C30" s="214">
        <v>1.9899600053321708E-2</v>
      </c>
      <c r="D30" s="214">
        <v>1.5641070749130563E-2</v>
      </c>
      <c r="E30" s="214">
        <v>1.1279136513904197E-2</v>
      </c>
      <c r="F30" s="214">
        <v>6.0743590302104241E-3</v>
      </c>
      <c r="G30" s="214">
        <v>5.9398870652912217E-3</v>
      </c>
      <c r="H30" s="214">
        <v>1.1378610517964479E-2</v>
      </c>
      <c r="I30" s="214">
        <v>1.4466501956447022E-2</v>
      </c>
      <c r="J30" s="214">
        <v>1.4441925407543641E-2</v>
      </c>
      <c r="K30" s="214">
        <v>8.008757432018376E-3</v>
      </c>
      <c r="L30" s="214">
        <v>2.0736494736319284E-2</v>
      </c>
      <c r="M30" s="214">
        <v>9.8633262117587429E-3</v>
      </c>
      <c r="N30" s="214">
        <v>1.9066283263550043E-2</v>
      </c>
    </row>
    <row r="31" spans="1:14" ht="13.8" thickBot="1" x14ac:dyDescent="0.3">
      <c r="A31" s="325" t="s">
        <v>218</v>
      </c>
      <c r="B31" s="326">
        <v>8.2265965454110558E-3</v>
      </c>
      <c r="C31" s="237">
        <v>1.6461310677528602E-2</v>
      </c>
      <c r="D31" s="237">
        <v>5.2285478525369734E-3</v>
      </c>
      <c r="E31" s="237">
        <v>1.1257264717455006E-2</v>
      </c>
      <c r="F31" s="237">
        <v>9.6222557551250802E-3</v>
      </c>
      <c r="G31" s="237">
        <v>5.2926076120042506E-3</v>
      </c>
      <c r="H31" s="237">
        <v>2.1092901394938354E-2</v>
      </c>
      <c r="I31" s="237">
        <v>7.9269846979769937E-3</v>
      </c>
      <c r="J31" s="237">
        <v>3.3698012103527074E-3</v>
      </c>
      <c r="K31" s="925" t="s">
        <v>225</v>
      </c>
      <c r="L31" s="237">
        <v>1.8172343182374046E-3</v>
      </c>
      <c r="M31" s="237">
        <v>1.5273277380679535E-2</v>
      </c>
      <c r="N31" s="237">
        <v>2.3118089956255677E-2</v>
      </c>
    </row>
    <row r="32" spans="1:14" x14ac:dyDescent="0.25">
      <c r="A32" s="72" t="s">
        <v>224</v>
      </c>
    </row>
    <row r="34" spans="1:14" ht="27" customHeight="1" thickBot="1" x14ac:dyDescent="0.3">
      <c r="A34" s="1055" t="s">
        <v>313</v>
      </c>
      <c r="B34" s="1056"/>
      <c r="C34" s="1056"/>
      <c r="D34" s="1056"/>
      <c r="E34" s="1056"/>
      <c r="F34" s="1056"/>
      <c r="G34" s="1056"/>
      <c r="H34" s="1056"/>
      <c r="I34" s="1056"/>
      <c r="J34" s="1056"/>
      <c r="K34" s="1056"/>
      <c r="L34" s="1056"/>
      <c r="M34" s="1056"/>
      <c r="N34" s="1056"/>
    </row>
    <row r="35" spans="1:14" ht="13.5" customHeight="1" thickBot="1" x14ac:dyDescent="0.3">
      <c r="A35" s="566"/>
      <c r="B35" s="1059" t="s">
        <v>898</v>
      </c>
      <c r="C35" s="1060"/>
      <c r="D35" s="1060"/>
      <c r="E35" s="1060"/>
      <c r="F35" s="1060"/>
      <c r="G35" s="1060"/>
      <c r="H35" s="1060"/>
      <c r="I35" s="1060"/>
      <c r="J35" s="1060"/>
      <c r="K35" s="1060"/>
      <c r="L35" s="1060"/>
      <c r="M35" s="1060"/>
      <c r="N35" s="1060"/>
    </row>
    <row r="36" spans="1:14" ht="13.8" thickBot="1" x14ac:dyDescent="0.3">
      <c r="A36" s="310"/>
      <c r="B36" s="311" t="s">
        <v>180</v>
      </c>
      <c r="C36" s="312" t="s">
        <v>181</v>
      </c>
      <c r="D36" s="313" t="s">
        <v>182</v>
      </c>
      <c r="E36" s="313" t="s">
        <v>183</v>
      </c>
      <c r="F36" s="313" t="s">
        <v>184</v>
      </c>
      <c r="G36" s="313" t="s">
        <v>185</v>
      </c>
      <c r="H36" s="313" t="s">
        <v>186</v>
      </c>
      <c r="I36" s="313" t="s">
        <v>187</v>
      </c>
      <c r="J36" s="313" t="s">
        <v>188</v>
      </c>
      <c r="K36" s="313" t="s">
        <v>189</v>
      </c>
      <c r="L36" s="313" t="s">
        <v>190</v>
      </c>
      <c r="M36" s="313" t="s">
        <v>191</v>
      </c>
      <c r="N36" s="314" t="s">
        <v>192</v>
      </c>
    </row>
    <row r="37" spans="1:14" ht="13.8" thickBot="1" x14ac:dyDescent="0.3">
      <c r="A37" s="284" t="s">
        <v>180</v>
      </c>
      <c r="B37" s="285">
        <v>9.1696178106951409E-2</v>
      </c>
      <c r="C37" s="286">
        <v>-1.3086727392087605E-3</v>
      </c>
      <c r="D37" s="287">
        <v>-7.2355253647223838E-3</v>
      </c>
      <c r="E37" s="287">
        <v>4.8276911444920634E-2</v>
      </c>
      <c r="F37" s="287">
        <v>0.32987902299909533</v>
      </c>
      <c r="G37" s="287">
        <v>0.25262079420004468</v>
      </c>
      <c r="H37" s="287">
        <v>0.11172786676759783</v>
      </c>
      <c r="I37" s="287">
        <v>9.7469432181135574E-2</v>
      </c>
      <c r="J37" s="287">
        <v>0.16202016190180868</v>
      </c>
      <c r="K37" s="287">
        <v>7.8060092979332918E-2</v>
      </c>
      <c r="L37" s="287">
        <v>3.5836752126666704E-2</v>
      </c>
      <c r="M37" s="287">
        <v>6.9925674706041718E-3</v>
      </c>
      <c r="N37" s="288">
        <v>-0.22859162994773941</v>
      </c>
    </row>
    <row r="38" spans="1:14" ht="12" customHeight="1" thickTop="1" x14ac:dyDescent="0.25">
      <c r="A38" s="299" t="s">
        <v>213</v>
      </c>
      <c r="B38" s="300">
        <v>5.0143758217760626E-2</v>
      </c>
      <c r="C38" s="301">
        <v>-0.2729720167455657</v>
      </c>
      <c r="D38" s="302">
        <v>0.23602617794160863</v>
      </c>
      <c r="E38" s="302">
        <v>0.13109827591243861</v>
      </c>
      <c r="F38" s="302">
        <v>-5.8388291762758726E-3</v>
      </c>
      <c r="G38" s="302">
        <v>0.15829709871238262</v>
      </c>
      <c r="H38" s="302">
        <v>-0.19561071865577995</v>
      </c>
      <c r="I38" s="302">
        <v>0.11651287661977228</v>
      </c>
      <c r="J38" s="302">
        <v>0.31511802072807127</v>
      </c>
      <c r="K38" s="302">
        <v>-0.27760383124087129</v>
      </c>
      <c r="L38" s="302">
        <v>-3.8692327012289751E-2</v>
      </c>
      <c r="M38" s="302">
        <v>0.45928934140721589</v>
      </c>
      <c r="N38" s="303">
        <v>-9.5091520581323197E-2</v>
      </c>
    </row>
    <row r="39" spans="1:14" x14ac:dyDescent="0.25">
      <c r="A39" s="289" t="s">
        <v>214</v>
      </c>
      <c r="B39" s="290">
        <v>0.12460031389483595</v>
      </c>
      <c r="C39" s="291">
        <v>0.93724930517951255</v>
      </c>
      <c r="D39" s="292">
        <v>-0.21150491796336623</v>
      </c>
      <c r="E39" s="292">
        <v>8.8654480998604734E-2</v>
      </c>
      <c r="F39" s="292">
        <v>0.47202537794246924</v>
      </c>
      <c r="G39" s="292">
        <v>0.14104396161673649</v>
      </c>
      <c r="H39" s="292">
        <v>0.3174729491589241</v>
      </c>
      <c r="I39" s="292">
        <v>0.16224262987871407</v>
      </c>
      <c r="J39" s="292">
        <v>0.2671449985923946</v>
      </c>
      <c r="K39" s="292">
        <v>-1.3021960672286781E-2</v>
      </c>
      <c r="L39" s="292">
        <v>0.12092100003175354</v>
      </c>
      <c r="M39" s="292">
        <v>-5.3836308318744752E-2</v>
      </c>
      <c r="N39" s="293">
        <v>-0.52484685573313627</v>
      </c>
    </row>
    <row r="40" spans="1:14" x14ac:dyDescent="0.25">
      <c r="A40" s="304" t="s">
        <v>215</v>
      </c>
      <c r="B40" s="305">
        <v>0.16962539472187821</v>
      </c>
      <c r="C40" s="306">
        <v>-0.14351399316833569</v>
      </c>
      <c r="D40" s="307">
        <v>-0.31502330787256494</v>
      </c>
      <c r="E40" s="307">
        <v>-0.26822862843853301</v>
      </c>
      <c r="F40" s="307">
        <v>1.3828168654422051</v>
      </c>
      <c r="G40" s="307">
        <v>0.90586711672065556</v>
      </c>
      <c r="H40" s="307">
        <v>0.22016144028390761</v>
      </c>
      <c r="I40" s="307">
        <v>-0.1116934269329446</v>
      </c>
      <c r="J40" s="307">
        <v>-5.0744998707251909E-2</v>
      </c>
      <c r="K40" s="307">
        <v>1.4917293919787369</v>
      </c>
      <c r="L40" s="307">
        <v>-7.9228360480904092E-2</v>
      </c>
      <c r="M40" s="307">
        <v>-0.46291163879400965</v>
      </c>
      <c r="N40" s="309">
        <v>0.14293865553548124</v>
      </c>
    </row>
    <row r="41" spans="1:14" x14ac:dyDescent="0.25">
      <c r="A41" s="289" t="s">
        <v>216</v>
      </c>
      <c r="B41" s="290">
        <v>0.20272593282239848</v>
      </c>
      <c r="C41" s="291">
        <v>-0.30807804174159481</v>
      </c>
      <c r="D41" s="292">
        <v>4.3560466473844865</v>
      </c>
      <c r="E41" s="292">
        <v>0.28559199477419694</v>
      </c>
      <c r="F41" s="292">
        <v>-0.1363734059171533</v>
      </c>
      <c r="G41" s="292">
        <v>-0.49949571840639029</v>
      </c>
      <c r="H41" s="292">
        <v>0.11075564317157882</v>
      </c>
      <c r="I41" s="292">
        <v>0.84471531168023262</v>
      </c>
      <c r="J41" s="292">
        <v>-0.22235623315628539</v>
      </c>
      <c r="K41" s="292">
        <v>2.1430838417876763</v>
      </c>
      <c r="L41" s="292">
        <v>0.17050261891583229</v>
      </c>
      <c r="M41" s="292">
        <v>-0.36165757773855756</v>
      </c>
      <c r="N41" s="293">
        <v>-0.24626193309426103</v>
      </c>
    </row>
    <row r="42" spans="1:14" x14ac:dyDescent="0.25">
      <c r="A42" s="304" t="s">
        <v>217</v>
      </c>
      <c r="B42" s="305">
        <v>-0.16488475004775272</v>
      </c>
      <c r="C42" s="306">
        <v>-0.54573033413919425</v>
      </c>
      <c r="D42" s="307">
        <v>0.92525068034401614</v>
      </c>
      <c r="E42" s="307">
        <v>7.8086359044484688E-3</v>
      </c>
      <c r="F42" s="307">
        <v>2.0320661935997193</v>
      </c>
      <c r="G42" s="307">
        <v>1.9338053753113926</v>
      </c>
      <c r="H42" s="307">
        <v>3.7945134298551144</v>
      </c>
      <c r="I42" s="307">
        <v>-0.43662300266886578</v>
      </c>
      <c r="J42" s="307">
        <v>-0.53442478049901987</v>
      </c>
      <c r="K42" s="307">
        <v>-0.65442228331399122</v>
      </c>
      <c r="L42" s="307">
        <v>2.4689574689177975</v>
      </c>
      <c r="M42" s="307">
        <v>0.36263718218781382</v>
      </c>
      <c r="N42" s="309">
        <v>2.4236797913806623</v>
      </c>
    </row>
    <row r="43" spans="1:14" ht="13.8" thickBot="1" x14ac:dyDescent="0.3">
      <c r="A43" s="329" t="s">
        <v>218</v>
      </c>
      <c r="B43" s="330">
        <v>-0.46728798264344074</v>
      </c>
      <c r="C43" s="331">
        <v>-0.43077836507322098</v>
      </c>
      <c r="D43" s="332">
        <v>-0.4989094375487324</v>
      </c>
      <c r="E43" s="332">
        <v>4.2620354039995485</v>
      </c>
      <c r="F43" s="332">
        <v>0.14515797679559173</v>
      </c>
      <c r="G43" s="332">
        <v>-0.36607791835348602</v>
      </c>
      <c r="H43" s="332">
        <v>2.5968521198846619</v>
      </c>
      <c r="I43" s="332">
        <v>2.0088338026589083</v>
      </c>
      <c r="J43" s="332">
        <v>-0.61756055478257776</v>
      </c>
      <c r="K43" s="924" t="s">
        <v>225</v>
      </c>
      <c r="L43" s="332">
        <v>-0.72441661431477167</v>
      </c>
      <c r="M43" s="332">
        <v>0.66131259736444425</v>
      </c>
      <c r="N43" s="333">
        <v>-0.53481658810915778</v>
      </c>
    </row>
    <row r="44" spans="1:14" x14ac:dyDescent="0.25">
      <c r="A44" s="72" t="s">
        <v>224</v>
      </c>
    </row>
    <row r="47" spans="1:14" x14ac:dyDescent="0.25">
      <c r="A47" s="72"/>
    </row>
  </sheetData>
  <mergeCells count="5">
    <mergeCell ref="A1:N1"/>
    <mergeCell ref="A12:N12"/>
    <mergeCell ref="A23:N23"/>
    <mergeCell ref="A34:N34"/>
    <mergeCell ref="B35:N35"/>
  </mergeCells>
  <pageMargins left="0.78740157480314965" right="0.59055118110236227" top="0.78740157480314965" bottom="0.39370078740157483" header="0" footer="0.39370078740157483"/>
  <pageSetup paperSize="9" orientation="landscape" r:id="rId1"/>
  <headerFooter scaleWithDoc="0">
    <oddFooter>&amp;R&amp;9&amp;P</oddFooter>
  </headerFooter>
  <rowBreaks count="1" manualBreakCount="1">
    <brk id="33" max="16383" man="1"/>
  </rowBreaks>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showZeros="0" zoomScaleNormal="100" workbookViewId="0"/>
  </sheetViews>
  <sheetFormatPr baseColWidth="10" defaultRowHeight="13.2" x14ac:dyDescent="0.25"/>
  <cols>
    <col min="1" max="1" width="19.33203125" customWidth="1"/>
    <col min="2" max="2" width="9.88671875" bestFit="1" customWidth="1"/>
    <col min="3" max="3" width="7.6640625" bestFit="1" customWidth="1"/>
    <col min="4" max="4" width="7.5546875" bestFit="1" customWidth="1"/>
    <col min="5" max="5" width="7.6640625" bestFit="1" customWidth="1"/>
    <col min="6" max="6" width="7.44140625" bestFit="1" customWidth="1"/>
    <col min="7" max="7" width="7.44140625" customWidth="1"/>
    <col min="8" max="8" width="7.33203125" bestFit="1" customWidth="1"/>
    <col min="9" max="10" width="8.88671875" bestFit="1" customWidth="1"/>
    <col min="11" max="11" width="10.44140625" bestFit="1" customWidth="1"/>
    <col min="12" max="12" width="7.5546875" bestFit="1" customWidth="1"/>
    <col min="13" max="13" width="9.6640625" bestFit="1" customWidth="1"/>
    <col min="14" max="14" width="9.33203125" bestFit="1" customWidth="1"/>
  </cols>
  <sheetData>
    <row r="1" spans="1:14" ht="13.8" thickBot="1" x14ac:dyDescent="0.3">
      <c r="A1" s="1055" t="s">
        <v>306</v>
      </c>
      <c r="B1" s="1055"/>
      <c r="C1" s="1055"/>
      <c r="D1" s="1055"/>
      <c r="E1" s="1055"/>
      <c r="F1" s="1055"/>
      <c r="G1" s="1055"/>
      <c r="H1" s="1055"/>
      <c r="I1" s="1055"/>
      <c r="J1" s="1055"/>
      <c r="K1" s="1055"/>
      <c r="L1" s="1055"/>
      <c r="M1" s="1055"/>
      <c r="N1" s="1055"/>
    </row>
    <row r="2" spans="1:14" ht="13.8" thickBot="1" x14ac:dyDescent="0.3">
      <c r="A2" s="255"/>
      <c r="B2" s="257" t="s">
        <v>180</v>
      </c>
      <c r="C2" s="190" t="s">
        <v>181</v>
      </c>
      <c r="D2" s="232" t="s">
        <v>182</v>
      </c>
      <c r="E2" s="258" t="s">
        <v>183</v>
      </c>
      <c r="F2" s="258" t="s">
        <v>184</v>
      </c>
      <c r="G2" s="258" t="s">
        <v>185</v>
      </c>
      <c r="H2" s="258" t="s">
        <v>186</v>
      </c>
      <c r="I2" s="258" t="s">
        <v>187</v>
      </c>
      <c r="J2" s="258" t="s">
        <v>188</v>
      </c>
      <c r="K2" s="258" t="s">
        <v>189</v>
      </c>
      <c r="L2" s="258" t="s">
        <v>190</v>
      </c>
      <c r="M2" s="258" t="s">
        <v>191</v>
      </c>
      <c r="N2" s="192" t="s">
        <v>192</v>
      </c>
    </row>
    <row r="3" spans="1:14" ht="13.8" thickBot="1" x14ac:dyDescent="0.3">
      <c r="A3" s="193" t="s">
        <v>180</v>
      </c>
      <c r="B3" s="260">
        <v>2352200.9433462638</v>
      </c>
      <c r="C3" s="194">
        <v>99286.518206239038</v>
      </c>
      <c r="D3" s="261">
        <v>129680.20050940241</v>
      </c>
      <c r="E3" s="262">
        <v>129057.24125393492</v>
      </c>
      <c r="F3" s="262">
        <v>225057.53063948263</v>
      </c>
      <c r="G3" s="262">
        <v>219182.36154346296</v>
      </c>
      <c r="H3" s="262">
        <v>180803.82556736207</v>
      </c>
      <c r="I3" s="262">
        <v>285575.23003264028</v>
      </c>
      <c r="J3" s="262">
        <v>370945.86914198566</v>
      </c>
      <c r="K3" s="262">
        <v>242563.21516437997</v>
      </c>
      <c r="L3" s="262">
        <v>234370.72626005695</v>
      </c>
      <c r="M3" s="262">
        <v>137123.39138875902</v>
      </c>
      <c r="N3" s="195">
        <v>98554.833638558091</v>
      </c>
    </row>
    <row r="4" spans="1:14" ht="13.8" thickTop="1" x14ac:dyDescent="0.25">
      <c r="A4" s="250" t="s">
        <v>219</v>
      </c>
      <c r="B4" s="273">
        <v>1321119.8719520418</v>
      </c>
      <c r="C4" s="35">
        <v>61846.627618044018</v>
      </c>
      <c r="D4" s="274">
        <v>67202.584225250408</v>
      </c>
      <c r="E4" s="37">
        <v>77904.905931431029</v>
      </c>
      <c r="F4" s="37">
        <v>123269.44435530686</v>
      </c>
      <c r="G4" s="37">
        <v>133339.71575607001</v>
      </c>
      <c r="H4" s="37">
        <v>97550.42671071706</v>
      </c>
      <c r="I4" s="37">
        <v>148165.42907336232</v>
      </c>
      <c r="J4" s="37">
        <v>189577.801864979</v>
      </c>
      <c r="K4" s="37">
        <v>146376.86341952597</v>
      </c>
      <c r="L4" s="37">
        <v>131457.22759129698</v>
      </c>
      <c r="M4" s="37">
        <v>86698.653910280016</v>
      </c>
      <c r="N4" s="224">
        <v>57730.191495778294</v>
      </c>
    </row>
    <row r="5" spans="1:14" x14ac:dyDescent="0.25">
      <c r="A5" s="196" t="s">
        <v>220</v>
      </c>
      <c r="B5" s="263">
        <v>453784.38185975881</v>
      </c>
      <c r="C5" s="197">
        <v>11132.256961523999</v>
      </c>
      <c r="D5" s="264">
        <v>22570.042401291998</v>
      </c>
      <c r="E5" s="265">
        <v>16019.234329676003</v>
      </c>
      <c r="F5" s="265">
        <v>51407.995449596405</v>
      </c>
      <c r="G5" s="265">
        <v>42332.584410371986</v>
      </c>
      <c r="H5" s="265">
        <v>43028.243790538007</v>
      </c>
      <c r="I5" s="265">
        <v>62747.324292158977</v>
      </c>
      <c r="J5" s="265">
        <v>78462.900983315601</v>
      </c>
      <c r="K5" s="265">
        <v>44938.354784192001</v>
      </c>
      <c r="L5" s="265">
        <v>51295.880140640991</v>
      </c>
      <c r="M5" s="265">
        <v>13792.939481132997</v>
      </c>
      <c r="N5" s="198">
        <v>16056.624835319797</v>
      </c>
    </row>
    <row r="6" spans="1:14" ht="13.8" thickBot="1" x14ac:dyDescent="0.3">
      <c r="A6" s="315" t="s">
        <v>221</v>
      </c>
      <c r="B6" s="316">
        <v>577296.68953446322</v>
      </c>
      <c r="C6" s="242">
        <v>26307.633626671006</v>
      </c>
      <c r="D6" s="317">
        <v>39907.573882859993</v>
      </c>
      <c r="E6" s="318">
        <v>35133.100992827887</v>
      </c>
      <c r="F6" s="318">
        <v>50380.090834579372</v>
      </c>
      <c r="G6" s="318">
        <v>43510.061377020975</v>
      </c>
      <c r="H6" s="780">
        <v>40225.155066107</v>
      </c>
      <c r="I6" s="318">
        <v>74662.476667119001</v>
      </c>
      <c r="J6" s="318">
        <v>102905.16629369103</v>
      </c>
      <c r="K6" s="318">
        <v>51247.996960662</v>
      </c>
      <c r="L6" s="318">
        <v>51617.618528118997</v>
      </c>
      <c r="M6" s="318">
        <v>36631.797997346002</v>
      </c>
      <c r="N6" s="243">
        <v>24768.017307459999</v>
      </c>
    </row>
    <row r="7" spans="1:14" x14ac:dyDescent="0.25">
      <c r="A7" s="72"/>
      <c r="B7" s="1"/>
      <c r="C7" s="1"/>
      <c r="D7" s="1"/>
    </row>
    <row r="9" spans="1:14" ht="13.8" thickBot="1" x14ac:dyDescent="0.3">
      <c r="A9" s="1056" t="s">
        <v>307</v>
      </c>
      <c r="B9" s="1056"/>
      <c r="C9" s="1056"/>
      <c r="D9" s="1056"/>
      <c r="E9" s="1056"/>
      <c r="F9" s="1056"/>
      <c r="G9" s="1056"/>
      <c r="H9" s="1056"/>
      <c r="I9" s="1056"/>
      <c r="J9" s="1056"/>
      <c r="K9" s="1056"/>
      <c r="L9" s="1056"/>
      <c r="M9" s="1056"/>
      <c r="N9" s="1056"/>
    </row>
    <row r="10" spans="1:14" ht="13.8" thickBot="1" x14ac:dyDescent="0.3">
      <c r="A10" s="189"/>
      <c r="B10" s="259" t="s">
        <v>180</v>
      </c>
      <c r="C10" s="190" t="s">
        <v>181</v>
      </c>
      <c r="D10" s="232" t="s">
        <v>182</v>
      </c>
      <c r="E10" s="258" t="s">
        <v>183</v>
      </c>
      <c r="F10" s="258" t="s">
        <v>184</v>
      </c>
      <c r="G10" s="258" t="s">
        <v>185</v>
      </c>
      <c r="H10" s="258" t="s">
        <v>186</v>
      </c>
      <c r="I10" s="258" t="s">
        <v>187</v>
      </c>
      <c r="J10" s="258" t="s">
        <v>188</v>
      </c>
      <c r="K10" s="258" t="s">
        <v>189</v>
      </c>
      <c r="L10" s="258" t="s">
        <v>190</v>
      </c>
      <c r="M10" s="258" t="s">
        <v>191</v>
      </c>
      <c r="N10" s="258" t="s">
        <v>192</v>
      </c>
    </row>
    <row r="11" spans="1:14" ht="13.8" thickBot="1" x14ac:dyDescent="0.3">
      <c r="A11" s="203" t="s">
        <v>180</v>
      </c>
      <c r="B11" s="270">
        <v>1</v>
      </c>
      <c r="C11" s="204">
        <v>4.2210049480293582E-2</v>
      </c>
      <c r="D11" s="204">
        <v>5.5131429513380813E-2</v>
      </c>
      <c r="E11" s="204">
        <v>5.4866588511072033E-2</v>
      </c>
      <c r="F11" s="204">
        <v>9.567955122036198E-2</v>
      </c>
      <c r="G11" s="204">
        <v>9.3181818570165192E-2</v>
      </c>
      <c r="H11" s="204">
        <v>7.6865807778373221E-2</v>
      </c>
      <c r="I11" s="204">
        <v>0.12140766750411136</v>
      </c>
      <c r="J11" s="204">
        <v>0.15770160716553172</v>
      </c>
      <c r="K11" s="204">
        <v>0.10312180847071135</v>
      </c>
      <c r="L11" s="204">
        <v>9.9638904968143954E-2</v>
      </c>
      <c r="M11" s="204">
        <v>5.8295781139210814E-2</v>
      </c>
      <c r="N11" s="204">
        <v>4.189898567864403E-2</v>
      </c>
    </row>
    <row r="12" spans="1:14" ht="13.8" thickTop="1" x14ac:dyDescent="0.25">
      <c r="A12" s="250" t="s">
        <v>219</v>
      </c>
      <c r="B12" s="277">
        <v>1</v>
      </c>
      <c r="C12" s="218">
        <v>4.6813789521356258E-2</v>
      </c>
      <c r="D12" s="218">
        <v>5.0867892953539606E-2</v>
      </c>
      <c r="E12" s="218">
        <v>5.8968839683201033E-2</v>
      </c>
      <c r="F12" s="218">
        <v>9.3306782353646769E-2</v>
      </c>
      <c r="G12" s="218">
        <v>0.10092930898015469</v>
      </c>
      <c r="H12" s="218">
        <v>7.3839194142602566E-2</v>
      </c>
      <c r="I12" s="218">
        <v>0.11215138930159163</v>
      </c>
      <c r="J12" s="218">
        <v>0.14349780507416432</v>
      </c>
      <c r="K12" s="218">
        <v>0.11079756389043222</v>
      </c>
      <c r="L12" s="218">
        <v>9.9504390466143136E-2</v>
      </c>
      <c r="M12" s="218">
        <v>6.5625122860484289E-2</v>
      </c>
      <c r="N12" s="218">
        <v>4.3697920772683654E-2</v>
      </c>
    </row>
    <row r="13" spans="1:14" x14ac:dyDescent="0.25">
      <c r="A13" s="196" t="s">
        <v>220</v>
      </c>
      <c r="B13" s="271">
        <v>1</v>
      </c>
      <c r="C13" s="206">
        <v>2.4532040780910792E-2</v>
      </c>
      <c r="D13" s="206">
        <v>4.9737371543710877E-2</v>
      </c>
      <c r="E13" s="206">
        <v>3.5301422812358305E-2</v>
      </c>
      <c r="F13" s="206">
        <v>0.11328727365827224</v>
      </c>
      <c r="G13" s="206">
        <v>9.3287883194390742E-2</v>
      </c>
      <c r="H13" s="206">
        <v>9.4820900653728987E-2</v>
      </c>
      <c r="I13" s="206">
        <v>0.13827563662504128</v>
      </c>
      <c r="J13" s="206">
        <v>0.17290789220587238</v>
      </c>
      <c r="K13" s="206">
        <v>9.9030192709629469E-2</v>
      </c>
      <c r="L13" s="206">
        <v>0.11304020629888907</v>
      </c>
      <c r="M13" s="206">
        <v>3.0395359630062541E-2</v>
      </c>
      <c r="N13" s="206">
        <v>3.5383819887133239E-2</v>
      </c>
    </row>
    <row r="14" spans="1:14" ht="13.8" thickBot="1" x14ac:dyDescent="0.3">
      <c r="A14" s="315" t="s">
        <v>221</v>
      </c>
      <c r="B14" s="338">
        <v>1</v>
      </c>
      <c r="C14" s="321">
        <v>4.5570387122582837E-2</v>
      </c>
      <c r="D14" s="321">
        <v>6.9128360869420175E-2</v>
      </c>
      <c r="E14" s="321">
        <v>6.0857963729463803E-2</v>
      </c>
      <c r="F14" s="321">
        <v>8.7268975810698465E-2</v>
      </c>
      <c r="G14" s="321">
        <v>7.5368631356794794E-2</v>
      </c>
      <c r="H14" s="321">
        <v>6.9678478666740484E-2</v>
      </c>
      <c r="I14" s="321">
        <v>0.12933120528948025</v>
      </c>
      <c r="J14" s="321">
        <v>0.17825351878715015</v>
      </c>
      <c r="K14" s="321">
        <v>8.8772372836554467E-2</v>
      </c>
      <c r="L14" s="321">
        <v>8.9412635589065773E-2</v>
      </c>
      <c r="M14" s="321">
        <v>6.3454024007804699E-2</v>
      </c>
      <c r="N14" s="321">
        <v>4.2903445934244194E-2</v>
      </c>
    </row>
    <row r="15" spans="1:14" x14ac:dyDescent="0.25">
      <c r="A15" s="72"/>
    </row>
    <row r="17" spans="1:14" ht="13.8" thickBot="1" x14ac:dyDescent="0.3">
      <c r="A17" s="1056" t="s">
        <v>308</v>
      </c>
      <c r="B17" s="1056"/>
      <c r="C17" s="1056"/>
      <c r="D17" s="1056"/>
      <c r="E17" s="1056"/>
      <c r="F17" s="1056"/>
      <c r="G17" s="1056"/>
      <c r="H17" s="1056"/>
      <c r="I17" s="1056"/>
      <c r="J17" s="1056"/>
      <c r="K17" s="1056"/>
      <c r="L17" s="1056"/>
      <c r="M17" s="1056"/>
      <c r="N17" s="1056"/>
    </row>
    <row r="18" spans="1:14" ht="13.8" thickBot="1" x14ac:dyDescent="0.3">
      <c r="A18" s="189"/>
      <c r="B18" s="259" t="s">
        <v>180</v>
      </c>
      <c r="C18" s="190" t="s">
        <v>181</v>
      </c>
      <c r="D18" s="232" t="s">
        <v>182</v>
      </c>
      <c r="E18" s="258" t="s">
        <v>183</v>
      </c>
      <c r="F18" s="258" t="s">
        <v>184</v>
      </c>
      <c r="G18" s="258" t="s">
        <v>185</v>
      </c>
      <c r="H18" s="258" t="s">
        <v>186</v>
      </c>
      <c r="I18" s="258" t="s">
        <v>187</v>
      </c>
      <c r="J18" s="258" t="s">
        <v>188</v>
      </c>
      <c r="K18" s="258" t="s">
        <v>189</v>
      </c>
      <c r="L18" s="258" t="s">
        <v>190</v>
      </c>
      <c r="M18" s="258" t="s">
        <v>191</v>
      </c>
      <c r="N18" s="258" t="s">
        <v>192</v>
      </c>
    </row>
    <row r="19" spans="1:14" ht="13.8" thickBot="1" x14ac:dyDescent="0.3">
      <c r="A19" s="203" t="s">
        <v>180</v>
      </c>
      <c r="B19" s="270">
        <v>1</v>
      </c>
      <c r="C19" s="204">
        <v>1</v>
      </c>
      <c r="D19" s="204">
        <v>1</v>
      </c>
      <c r="E19" s="204">
        <v>1</v>
      </c>
      <c r="F19" s="204">
        <v>1</v>
      </c>
      <c r="G19" s="204">
        <v>1</v>
      </c>
      <c r="H19" s="204">
        <v>1</v>
      </c>
      <c r="I19" s="204">
        <v>1</v>
      </c>
      <c r="J19" s="204">
        <v>1</v>
      </c>
      <c r="K19" s="204">
        <v>1</v>
      </c>
      <c r="L19" s="204">
        <v>1</v>
      </c>
      <c r="M19" s="204">
        <v>1</v>
      </c>
      <c r="N19" s="204">
        <v>1</v>
      </c>
    </row>
    <row r="20" spans="1:14" ht="13.8" thickTop="1" x14ac:dyDescent="0.25">
      <c r="A20" s="250" t="s">
        <v>219</v>
      </c>
      <c r="B20" s="277">
        <v>0.56165264098253609</v>
      </c>
      <c r="C20" s="218">
        <v>0.62291063011773184</v>
      </c>
      <c r="D20" s="218">
        <v>0.51821776926060437</v>
      </c>
      <c r="E20" s="218">
        <v>0.60364614317258025</v>
      </c>
      <c r="F20" s="218">
        <v>0.54772414859901275</v>
      </c>
      <c r="G20" s="218">
        <v>0.6083505753706796</v>
      </c>
      <c r="H20" s="218">
        <v>0.53953740417053675</v>
      </c>
      <c r="I20" s="218">
        <v>0.51883151440139785</v>
      </c>
      <c r="J20" s="218">
        <v>0.51106594690886009</v>
      </c>
      <c r="K20" s="218">
        <v>0.60345862137558426</v>
      </c>
      <c r="L20" s="218">
        <v>0.56089439875452918</v>
      </c>
      <c r="M20" s="218">
        <v>0.63226742740398212</v>
      </c>
      <c r="N20" s="218">
        <v>0.58576722586229624</v>
      </c>
    </row>
    <row r="21" spans="1:14" x14ac:dyDescent="0.25">
      <c r="A21" s="196" t="s">
        <v>220</v>
      </c>
      <c r="B21" s="271">
        <v>0.19291905444702387</v>
      </c>
      <c r="C21" s="206">
        <v>0.11212254355017218</v>
      </c>
      <c r="D21" s="206">
        <v>0.1740438579878319</v>
      </c>
      <c r="E21" s="206">
        <v>0.12412503300110315</v>
      </c>
      <c r="F21" s="206">
        <v>0.22842157426825388</v>
      </c>
      <c r="G21" s="206">
        <v>0.19313864542871809</v>
      </c>
      <c r="H21" s="206">
        <v>0.23798303855305858</v>
      </c>
      <c r="I21" s="206">
        <v>0.21972257287506053</v>
      </c>
      <c r="J21" s="206">
        <v>0.21152116120016051</v>
      </c>
      <c r="K21" s="206">
        <v>0.18526450827978275</v>
      </c>
      <c r="L21" s="206">
        <v>0.21886641288009348</v>
      </c>
      <c r="M21" s="206">
        <v>0.10058779425917629</v>
      </c>
      <c r="N21" s="206">
        <v>0.16292072385009723</v>
      </c>
    </row>
    <row r="22" spans="1:14" ht="13.8" thickBot="1" x14ac:dyDescent="0.3">
      <c r="A22" s="778" t="s">
        <v>221</v>
      </c>
      <c r="B22" s="319">
        <v>0.24542830457044004</v>
      </c>
      <c r="C22" s="244">
        <v>0.26496682633209578</v>
      </c>
      <c r="D22" s="244">
        <v>0.30773837275156368</v>
      </c>
      <c r="E22" s="244">
        <v>0.27222882382631658</v>
      </c>
      <c r="F22" s="244">
        <v>0.22385427713273334</v>
      </c>
      <c r="G22" s="244">
        <v>0.19851077920060237</v>
      </c>
      <c r="H22" s="244">
        <v>0.22247955727640462</v>
      </c>
      <c r="I22" s="244">
        <v>0.26144591272354167</v>
      </c>
      <c r="J22" s="244">
        <v>0.27741289189097934</v>
      </c>
      <c r="K22" s="244">
        <v>0.21127687034463288</v>
      </c>
      <c r="L22" s="244">
        <v>0.22023918836537745</v>
      </c>
      <c r="M22" s="244">
        <v>0.26714477833684158</v>
      </c>
      <c r="N22" s="244">
        <v>0.25131205028760645</v>
      </c>
    </row>
    <row r="23" spans="1:14" x14ac:dyDescent="0.25">
      <c r="A23" s="72"/>
    </row>
    <row r="25" spans="1:14" ht="27" customHeight="1" thickBot="1" x14ac:dyDescent="0.3">
      <c r="A25" s="1055" t="s">
        <v>309</v>
      </c>
      <c r="B25" s="1056"/>
      <c r="C25" s="1056"/>
      <c r="D25" s="1056"/>
      <c r="E25" s="1056"/>
      <c r="F25" s="1056"/>
      <c r="G25" s="1056"/>
      <c r="H25" s="1056"/>
      <c r="I25" s="1056"/>
      <c r="J25" s="1056"/>
      <c r="K25" s="1056"/>
      <c r="L25" s="1056"/>
      <c r="M25" s="1056"/>
      <c r="N25" s="1056"/>
    </row>
    <row r="26" spans="1:14" ht="13.5" customHeight="1" thickBot="1" x14ac:dyDescent="0.3">
      <c r="A26" s="566"/>
      <c r="B26" s="1059" t="s">
        <v>898</v>
      </c>
      <c r="C26" s="1060"/>
      <c r="D26" s="1060"/>
      <c r="E26" s="1060"/>
      <c r="F26" s="1060"/>
      <c r="G26" s="1060"/>
      <c r="H26" s="1060"/>
      <c r="I26" s="1060"/>
      <c r="J26" s="1060"/>
      <c r="K26" s="1060"/>
      <c r="L26" s="1060"/>
      <c r="M26" s="1060"/>
      <c r="N26" s="1060"/>
    </row>
    <row r="27" spans="1:14" ht="13.8" thickBot="1" x14ac:dyDescent="0.3">
      <c r="A27" s="310"/>
      <c r="B27" s="311" t="s">
        <v>180</v>
      </c>
      <c r="C27" s="312" t="s">
        <v>181</v>
      </c>
      <c r="D27" s="313" t="s">
        <v>182</v>
      </c>
      <c r="E27" s="313" t="s">
        <v>183</v>
      </c>
      <c r="F27" s="313" t="s">
        <v>184</v>
      </c>
      <c r="G27" s="313" t="s">
        <v>185</v>
      </c>
      <c r="H27" s="313" t="s">
        <v>186</v>
      </c>
      <c r="I27" s="313" t="s">
        <v>187</v>
      </c>
      <c r="J27" s="313" t="s">
        <v>188</v>
      </c>
      <c r="K27" s="313" t="s">
        <v>189</v>
      </c>
      <c r="L27" s="313" t="s">
        <v>190</v>
      </c>
      <c r="M27" s="313" t="s">
        <v>191</v>
      </c>
      <c r="N27" s="314" t="s">
        <v>192</v>
      </c>
    </row>
    <row r="28" spans="1:14" ht="13.8" thickBot="1" x14ac:dyDescent="0.3">
      <c r="A28" s="284" t="s">
        <v>180</v>
      </c>
      <c r="B28" s="285">
        <v>9.1696178106951853E-2</v>
      </c>
      <c r="C28" s="286">
        <v>-1.3086727392085384E-3</v>
      </c>
      <c r="D28" s="287">
        <v>-7.2355253647218287E-3</v>
      </c>
      <c r="E28" s="287">
        <v>4.8276911444920634E-2</v>
      </c>
      <c r="F28" s="287">
        <v>0.32987902299909622</v>
      </c>
      <c r="G28" s="287">
        <v>0.25262079420004491</v>
      </c>
      <c r="H28" s="287">
        <v>0.11172786676759849</v>
      </c>
      <c r="I28" s="287">
        <v>9.7469432181135574E-2</v>
      </c>
      <c r="J28" s="287">
        <v>0.16202016190180868</v>
      </c>
      <c r="K28" s="287">
        <v>7.806009297933314E-2</v>
      </c>
      <c r="L28" s="287">
        <v>3.5836752126667593E-2</v>
      </c>
      <c r="M28" s="287">
        <v>6.9925674706037277E-3</v>
      </c>
      <c r="N28" s="288">
        <v>-0.22859162994773941</v>
      </c>
    </row>
    <row r="29" spans="1:14" ht="13.8" thickTop="1" x14ac:dyDescent="0.25">
      <c r="A29" s="299" t="s">
        <v>219</v>
      </c>
      <c r="B29" s="300">
        <v>7.7352385124616729E-2</v>
      </c>
      <c r="C29" s="301">
        <v>-4.857293426730902E-2</v>
      </c>
      <c r="D29" s="302">
        <v>-5.2627763251243409E-2</v>
      </c>
      <c r="E29" s="302">
        <v>-2.6250666920726529E-2</v>
      </c>
      <c r="F29" s="302">
        <v>0.1404253392135375</v>
      </c>
      <c r="G29" s="302">
        <v>0.18544218152739389</v>
      </c>
      <c r="H29" s="302">
        <v>-6.79752401379069E-2</v>
      </c>
      <c r="I29" s="302">
        <v>8.0402811679828545E-2</v>
      </c>
      <c r="J29" s="302">
        <v>0.31950914022941057</v>
      </c>
      <c r="K29" s="302">
        <v>0.15885524556077923</v>
      </c>
      <c r="L29" s="302">
        <v>2.9044039841665592E-2</v>
      </c>
      <c r="M29" s="302">
        <v>7.2743590848287631E-2</v>
      </c>
      <c r="N29" s="303">
        <v>-0.16807427738926117</v>
      </c>
    </row>
    <row r="30" spans="1:14" x14ac:dyDescent="0.25">
      <c r="A30" s="289" t="s">
        <v>220</v>
      </c>
      <c r="B30" s="290">
        <v>0.24579556252617807</v>
      </c>
      <c r="C30" s="291">
        <v>2.5777823740719943</v>
      </c>
      <c r="D30" s="292">
        <v>0.5259772800533089</v>
      </c>
      <c r="E30" s="292">
        <v>0.3950550593965767</v>
      </c>
      <c r="F30" s="292">
        <v>2.7983378444290699</v>
      </c>
      <c r="G30" s="292">
        <v>1.1697419183825888</v>
      </c>
      <c r="H30" s="292">
        <v>0.47932944076600359</v>
      </c>
      <c r="I30" s="292">
        <v>-0.22246080414288516</v>
      </c>
      <c r="J30" s="292">
        <v>-9.8449381759668553E-2</v>
      </c>
      <c r="K30" s="292">
        <v>0.11094033187597518</v>
      </c>
      <c r="L30" s="292">
        <v>0.38191938026998962</v>
      </c>
      <c r="M30" s="292">
        <v>0.20576082915004612</v>
      </c>
      <c r="N30" s="293">
        <v>3.7576273460353526E-3</v>
      </c>
    </row>
    <row r="31" spans="1:14" ht="13.8" thickBot="1" x14ac:dyDescent="0.3">
      <c r="A31" s="279" t="s">
        <v>221</v>
      </c>
      <c r="B31" s="280">
        <v>2.3373142285171955E-2</v>
      </c>
      <c r="C31" s="281">
        <v>-0.15952898093893797</v>
      </c>
      <c r="D31" s="282">
        <v>-0.11117046444229539</v>
      </c>
      <c r="E31" s="282">
        <v>0.11090243178117687</v>
      </c>
      <c r="F31" s="282">
        <v>5.8261215006889744E-2</v>
      </c>
      <c r="G31" s="282">
        <v>1.2153687145355363E-2</v>
      </c>
      <c r="H31" s="282">
        <v>0.39275130194460917</v>
      </c>
      <c r="I31" s="282">
        <v>0.76200789750351183</v>
      </c>
      <c r="J31" s="282">
        <v>0.16249495594091479</v>
      </c>
      <c r="K31" s="282">
        <v>-0.12001536466582041</v>
      </c>
      <c r="L31" s="282">
        <v>-0.15926716505649285</v>
      </c>
      <c r="M31" s="282">
        <v>-0.16579936577604359</v>
      </c>
      <c r="N31" s="283">
        <v>-0.41543022649223393</v>
      </c>
    </row>
    <row r="32" spans="1:14" x14ac:dyDescent="0.25">
      <c r="A32" s="164"/>
    </row>
    <row r="35" spans="1:1" x14ac:dyDescent="0.25">
      <c r="A35" s="72"/>
    </row>
  </sheetData>
  <mergeCells count="5">
    <mergeCell ref="A1:N1"/>
    <mergeCell ref="A9:N9"/>
    <mergeCell ref="A17:N17"/>
    <mergeCell ref="A25:N25"/>
    <mergeCell ref="B26:N26"/>
  </mergeCells>
  <pageMargins left="0.78740157480314965" right="0.59055118110236227" top="0.78740157480314965" bottom="0.39370078740157483" header="0" footer="0.39370078740157483"/>
  <pageSetup paperSize="9" orientation="landscape" r:id="rId1"/>
  <headerFooter scaleWithDoc="0">
    <oddFooter>&amp;R&amp;9&amp;P</oddFoot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
  <sheetViews>
    <sheetView showZeros="0" workbookViewId="0"/>
  </sheetViews>
  <sheetFormatPr baseColWidth="10" defaultRowHeight="13.2" x14ac:dyDescent="0.25"/>
  <cols>
    <col min="1" max="1" width="19.33203125" customWidth="1"/>
    <col min="2" max="2" width="10" bestFit="1" customWidth="1"/>
    <col min="3" max="6" width="8.6640625" bestFit="1" customWidth="1"/>
    <col min="7" max="7" width="7.44140625" customWidth="1"/>
    <col min="8" max="8" width="8.6640625" bestFit="1" customWidth="1"/>
    <col min="9" max="10" width="9" bestFit="1" customWidth="1"/>
    <col min="11" max="11" width="10.5546875" bestFit="1" customWidth="1"/>
    <col min="12" max="12" width="8.6640625" bestFit="1" customWidth="1"/>
    <col min="13" max="13" width="9.88671875" bestFit="1" customWidth="1"/>
    <col min="14" max="14" width="9.44140625" bestFit="1" customWidth="1"/>
  </cols>
  <sheetData>
    <row r="1" spans="1:14" ht="13.8" thickBot="1" x14ac:dyDescent="0.3">
      <c r="A1" s="1055" t="s">
        <v>302</v>
      </c>
      <c r="B1" s="1055"/>
      <c r="C1" s="1055"/>
      <c r="D1" s="1055"/>
      <c r="E1" s="1055"/>
      <c r="F1" s="1055"/>
      <c r="G1" s="1055"/>
      <c r="H1" s="1055"/>
      <c r="I1" s="1055"/>
      <c r="J1" s="1055"/>
      <c r="K1" s="1055"/>
      <c r="L1" s="1055"/>
      <c r="M1" s="1055"/>
      <c r="N1" s="1055"/>
    </row>
    <row r="2" spans="1:14" ht="13.8" thickBot="1" x14ac:dyDescent="0.3">
      <c r="A2" s="255"/>
      <c r="B2" s="257" t="s">
        <v>180</v>
      </c>
      <c r="C2" s="190" t="s">
        <v>181</v>
      </c>
      <c r="D2" s="232" t="s">
        <v>182</v>
      </c>
      <c r="E2" s="258" t="s">
        <v>183</v>
      </c>
      <c r="F2" s="258" t="s">
        <v>184</v>
      </c>
      <c r="G2" s="258" t="s">
        <v>185</v>
      </c>
      <c r="H2" s="258" t="s">
        <v>186</v>
      </c>
      <c r="I2" s="258" t="s">
        <v>187</v>
      </c>
      <c r="J2" s="258" t="s">
        <v>188</v>
      </c>
      <c r="K2" s="258" t="s">
        <v>189</v>
      </c>
      <c r="L2" s="258" t="s">
        <v>190</v>
      </c>
      <c r="M2" s="258" t="s">
        <v>191</v>
      </c>
      <c r="N2" s="192" t="s">
        <v>192</v>
      </c>
    </row>
    <row r="3" spans="1:14" ht="13.8" thickBot="1" x14ac:dyDescent="0.3">
      <c r="A3" s="193" t="s">
        <v>180</v>
      </c>
      <c r="B3" s="260">
        <v>2352200.9433462643</v>
      </c>
      <c r="C3" s="194">
        <v>99286.518206238921</v>
      </c>
      <c r="D3" s="261">
        <v>129680.20050940249</v>
      </c>
      <c r="E3" s="262">
        <v>129057.24125393493</v>
      </c>
      <c r="F3" s="262">
        <v>225057.53063948275</v>
      </c>
      <c r="G3" s="262">
        <v>219182.36154346308</v>
      </c>
      <c r="H3" s="262">
        <v>180803.82556736204</v>
      </c>
      <c r="I3" s="262">
        <v>285575.23003264028</v>
      </c>
      <c r="J3" s="262">
        <v>370945.8691419856</v>
      </c>
      <c r="K3" s="262">
        <v>242563.21516437997</v>
      </c>
      <c r="L3" s="262">
        <v>234370.72626005686</v>
      </c>
      <c r="M3" s="262">
        <v>137123.39138875893</v>
      </c>
      <c r="N3" s="195">
        <v>98554.833638558121</v>
      </c>
    </row>
    <row r="4" spans="1:14" ht="13.8" thickTop="1" x14ac:dyDescent="0.25">
      <c r="A4" s="250" t="s">
        <v>222</v>
      </c>
      <c r="B4" s="273">
        <v>2270320.9523124802</v>
      </c>
      <c r="C4" s="35">
        <v>91462.514045838921</v>
      </c>
      <c r="D4" s="274">
        <v>125061.25607800749</v>
      </c>
      <c r="E4" s="37">
        <v>124869.04577908493</v>
      </c>
      <c r="F4" s="37">
        <v>216731.54805783276</v>
      </c>
      <c r="G4" s="37">
        <v>208616.28439962308</v>
      </c>
      <c r="H4" s="37">
        <v>163519.66990654205</v>
      </c>
      <c r="I4" s="37">
        <v>281080.74851656129</v>
      </c>
      <c r="J4" s="37">
        <v>363829.4257477856</v>
      </c>
      <c r="K4" s="37">
        <v>233111.80687032998</v>
      </c>
      <c r="L4" s="37">
        <v>230814.07032238686</v>
      </c>
      <c r="M4" s="37">
        <v>135924.16406641892</v>
      </c>
      <c r="N4" s="224">
        <v>95300.418522068125</v>
      </c>
    </row>
    <row r="5" spans="1:14" ht="13.8" thickBot="1" x14ac:dyDescent="0.3">
      <c r="A5" s="200" t="s">
        <v>223</v>
      </c>
      <c r="B5" s="327">
        <v>81879.991033783997</v>
      </c>
      <c r="C5" s="201">
        <v>7824.0041603999998</v>
      </c>
      <c r="D5" s="236">
        <v>4618.9444313950007</v>
      </c>
      <c r="E5" s="328">
        <v>4188.1954748500002</v>
      </c>
      <c r="F5" s="328">
        <v>8325.9825816499997</v>
      </c>
      <c r="G5" s="328">
        <v>10566.077143839999</v>
      </c>
      <c r="H5" s="328">
        <v>17284.155660820001</v>
      </c>
      <c r="I5" s="328">
        <v>4494.4815160790004</v>
      </c>
      <c r="J5" s="328">
        <v>7116.4433942000005</v>
      </c>
      <c r="K5" s="328">
        <v>9451.4082940499993</v>
      </c>
      <c r="L5" s="328">
        <v>3556.6559376699997</v>
      </c>
      <c r="M5" s="328">
        <v>1199.22732234</v>
      </c>
      <c r="N5" s="202">
        <v>3254.4151164899999</v>
      </c>
    </row>
    <row r="6" spans="1:14" x14ac:dyDescent="0.25">
      <c r="A6" s="72"/>
      <c r="B6" s="1"/>
      <c r="C6" s="1"/>
      <c r="D6" s="1"/>
    </row>
    <row r="8" spans="1:14" ht="13.8" thickBot="1" x14ac:dyDescent="0.3">
      <c r="A8" s="1056" t="s">
        <v>303</v>
      </c>
      <c r="B8" s="1056"/>
      <c r="C8" s="1056"/>
      <c r="D8" s="1056"/>
      <c r="E8" s="1056"/>
      <c r="F8" s="1056"/>
      <c r="G8" s="1056"/>
      <c r="H8" s="1056"/>
      <c r="I8" s="1056"/>
      <c r="J8" s="1056"/>
      <c r="K8" s="1056"/>
      <c r="L8" s="1056"/>
      <c r="M8" s="1056"/>
      <c r="N8" s="1056"/>
    </row>
    <row r="9" spans="1:14" ht="13.8" thickBot="1" x14ac:dyDescent="0.3">
      <c r="A9" s="189"/>
      <c r="B9" s="259" t="s">
        <v>180</v>
      </c>
      <c r="C9" s="190" t="s">
        <v>181</v>
      </c>
      <c r="D9" s="232" t="s">
        <v>182</v>
      </c>
      <c r="E9" s="258" t="s">
        <v>183</v>
      </c>
      <c r="F9" s="258" t="s">
        <v>184</v>
      </c>
      <c r="G9" s="258" t="s">
        <v>185</v>
      </c>
      <c r="H9" s="258" t="s">
        <v>186</v>
      </c>
      <c r="I9" s="258" t="s">
        <v>187</v>
      </c>
      <c r="J9" s="258" t="s">
        <v>188</v>
      </c>
      <c r="K9" s="258" t="s">
        <v>189</v>
      </c>
      <c r="L9" s="258" t="s">
        <v>190</v>
      </c>
      <c r="M9" s="258" t="s">
        <v>191</v>
      </c>
      <c r="N9" s="258" t="s">
        <v>192</v>
      </c>
    </row>
    <row r="10" spans="1:14" ht="13.8" thickBot="1" x14ac:dyDescent="0.3">
      <c r="A10" s="203" t="s">
        <v>180</v>
      </c>
      <c r="B10" s="270">
        <v>1</v>
      </c>
      <c r="C10" s="204">
        <v>4.2210049480293527E-2</v>
      </c>
      <c r="D10" s="204">
        <v>5.513142951338084E-2</v>
      </c>
      <c r="E10" s="204">
        <v>5.4866588511072026E-2</v>
      </c>
      <c r="F10" s="204">
        <v>9.5679551220362022E-2</v>
      </c>
      <c r="G10" s="204">
        <v>9.318181857016522E-2</v>
      </c>
      <c r="H10" s="204">
        <v>7.6865807778373194E-2</v>
      </c>
      <c r="I10" s="204">
        <v>0.12140766750411133</v>
      </c>
      <c r="J10" s="204">
        <v>0.15770160716553167</v>
      </c>
      <c r="K10" s="204">
        <v>0.10312180847071133</v>
      </c>
      <c r="L10" s="204">
        <v>9.9638904968143899E-2</v>
      </c>
      <c r="M10" s="204">
        <v>5.8295781139210766E-2</v>
      </c>
      <c r="N10" s="204">
        <v>4.1898985678644037E-2</v>
      </c>
    </row>
    <row r="11" spans="1:14" ht="13.8" thickTop="1" x14ac:dyDescent="0.25">
      <c r="A11" s="250" t="s">
        <v>222</v>
      </c>
      <c r="B11" s="277">
        <v>1</v>
      </c>
      <c r="C11" s="218">
        <v>4.0286160400659639E-2</v>
      </c>
      <c r="D11" s="218">
        <v>5.5085275916880332E-2</v>
      </c>
      <c r="E11" s="218">
        <v>5.5000613746658641E-2</v>
      </c>
      <c r="F11" s="218">
        <v>9.5462955507271588E-2</v>
      </c>
      <c r="G11" s="218">
        <v>9.1888454884377843E-2</v>
      </c>
      <c r="H11" s="218">
        <v>7.2024913367418758E-2</v>
      </c>
      <c r="I11" s="218">
        <v>0.12380661343510085</v>
      </c>
      <c r="J11" s="218">
        <v>0.16025462187502607</v>
      </c>
      <c r="K11" s="218">
        <v>0.10267790843972495</v>
      </c>
      <c r="L11" s="218">
        <v>0.1016658327921815</v>
      </c>
      <c r="M11" s="218">
        <v>5.9870021429336097E-2</v>
      </c>
      <c r="N11" s="218">
        <v>4.1976628205363652E-2</v>
      </c>
    </row>
    <row r="12" spans="1:14" ht="13.8" thickBot="1" x14ac:dyDescent="0.3">
      <c r="A12" s="200" t="s">
        <v>223</v>
      </c>
      <c r="B12" s="334">
        <v>1</v>
      </c>
      <c r="C12" s="208">
        <v>9.5554531230612694E-2</v>
      </c>
      <c r="D12" s="208">
        <v>5.6411149696990154E-2</v>
      </c>
      <c r="E12" s="208">
        <v>5.1150414429355945E-2</v>
      </c>
      <c r="F12" s="208">
        <v>0.10168519166318261</v>
      </c>
      <c r="G12" s="208">
        <v>0.12904345750942248</v>
      </c>
      <c r="H12" s="208">
        <v>0.21109132332084027</v>
      </c>
      <c r="I12" s="208">
        <v>5.4891084614610668E-2</v>
      </c>
      <c r="J12" s="208">
        <v>8.6913094448968969E-2</v>
      </c>
      <c r="K12" s="208">
        <v>0.11543001134612133</v>
      </c>
      <c r="L12" s="208">
        <v>4.3437424610885823E-2</v>
      </c>
      <c r="M12" s="208">
        <v>1.4646158447247438E-2</v>
      </c>
      <c r="N12" s="208">
        <v>3.9746158681761651E-2</v>
      </c>
    </row>
    <row r="13" spans="1:14" x14ac:dyDescent="0.25">
      <c r="A13" s="72"/>
    </row>
    <row r="15" spans="1:14" ht="13.8" thickBot="1" x14ac:dyDescent="0.3">
      <c r="A15" s="1056" t="s">
        <v>304</v>
      </c>
      <c r="B15" s="1056"/>
      <c r="C15" s="1056"/>
      <c r="D15" s="1056"/>
      <c r="E15" s="1056"/>
      <c r="F15" s="1056"/>
      <c r="G15" s="1056"/>
      <c r="H15" s="1056"/>
      <c r="I15" s="1056"/>
      <c r="J15" s="1056"/>
      <c r="K15" s="1056"/>
      <c r="L15" s="1056"/>
      <c r="M15" s="1056"/>
      <c r="N15" s="1056"/>
    </row>
    <row r="16" spans="1:14" ht="13.8" thickBot="1" x14ac:dyDescent="0.3">
      <c r="A16" s="189"/>
      <c r="B16" s="259" t="s">
        <v>180</v>
      </c>
      <c r="C16" s="190" t="s">
        <v>181</v>
      </c>
      <c r="D16" s="232" t="s">
        <v>182</v>
      </c>
      <c r="E16" s="258" t="s">
        <v>183</v>
      </c>
      <c r="F16" s="258" t="s">
        <v>184</v>
      </c>
      <c r="G16" s="258" t="s">
        <v>185</v>
      </c>
      <c r="H16" s="258" t="s">
        <v>186</v>
      </c>
      <c r="I16" s="258" t="s">
        <v>187</v>
      </c>
      <c r="J16" s="258" t="s">
        <v>188</v>
      </c>
      <c r="K16" s="258" t="s">
        <v>189</v>
      </c>
      <c r="L16" s="258" t="s">
        <v>190</v>
      </c>
      <c r="M16" s="258" t="s">
        <v>191</v>
      </c>
      <c r="N16" s="258" t="s">
        <v>192</v>
      </c>
    </row>
    <row r="17" spans="1:14" ht="13.8" thickBot="1" x14ac:dyDescent="0.3">
      <c r="A17" s="203" t="s">
        <v>180</v>
      </c>
      <c r="B17" s="270">
        <v>1</v>
      </c>
      <c r="C17" s="204">
        <v>1</v>
      </c>
      <c r="D17" s="204">
        <v>1</v>
      </c>
      <c r="E17" s="204">
        <v>1</v>
      </c>
      <c r="F17" s="204">
        <v>1</v>
      </c>
      <c r="G17" s="204">
        <v>1</v>
      </c>
      <c r="H17" s="204">
        <v>1</v>
      </c>
      <c r="I17" s="204">
        <v>1</v>
      </c>
      <c r="J17" s="204">
        <v>1</v>
      </c>
      <c r="K17" s="204">
        <v>1</v>
      </c>
      <c r="L17" s="204">
        <v>1</v>
      </c>
      <c r="M17" s="204">
        <v>1</v>
      </c>
      <c r="N17" s="204">
        <v>1</v>
      </c>
    </row>
    <row r="18" spans="1:14" ht="13.8" thickTop="1" x14ac:dyDescent="0.25">
      <c r="A18" s="250" t="s">
        <v>222</v>
      </c>
      <c r="B18" s="277">
        <v>0.9651900526333006</v>
      </c>
      <c r="C18" s="218">
        <v>0.92119771846417353</v>
      </c>
      <c r="D18" s="218">
        <v>0.96438203817351353</v>
      </c>
      <c r="E18" s="218">
        <v>0.96754776846183121</v>
      </c>
      <c r="F18" s="218">
        <v>0.96300509226244335</v>
      </c>
      <c r="G18" s="218">
        <v>0.95179321424664554</v>
      </c>
      <c r="H18" s="218">
        <v>0.904403816641698</v>
      </c>
      <c r="I18" s="218">
        <v>0.98426165492166362</v>
      </c>
      <c r="J18" s="218">
        <v>0.98081541274294104</v>
      </c>
      <c r="K18" s="218">
        <v>0.96103527780316989</v>
      </c>
      <c r="L18" s="218">
        <v>0.98482465794928864</v>
      </c>
      <c r="M18" s="218">
        <v>0.99125439277577321</v>
      </c>
      <c r="N18" s="218">
        <v>0.96697863517861238</v>
      </c>
    </row>
    <row r="19" spans="1:14" ht="13.8" thickBot="1" x14ac:dyDescent="0.3">
      <c r="A19" s="200" t="s">
        <v>223</v>
      </c>
      <c r="B19" s="334">
        <v>3.4809947366699338E-2</v>
      </c>
      <c r="C19" s="208">
        <v>7.8802281535826468E-2</v>
      </c>
      <c r="D19" s="208">
        <v>3.5617961826486404E-2</v>
      </c>
      <c r="E19" s="208">
        <v>3.2452231538168751E-2</v>
      </c>
      <c r="F19" s="208">
        <v>3.6994907737556676E-2</v>
      </c>
      <c r="G19" s="208">
        <v>4.8206785753354443E-2</v>
      </c>
      <c r="H19" s="208">
        <v>9.5596183358302042E-2</v>
      </c>
      <c r="I19" s="208">
        <v>1.5738345078336439E-2</v>
      </c>
      <c r="J19" s="208">
        <v>1.9184587257058967E-2</v>
      </c>
      <c r="K19" s="208">
        <v>3.8964722196830129E-2</v>
      </c>
      <c r="L19" s="208">
        <v>1.517534205071135E-2</v>
      </c>
      <c r="M19" s="208">
        <v>8.7456072242267334E-3</v>
      </c>
      <c r="N19" s="208">
        <v>3.3021364821387698E-2</v>
      </c>
    </row>
    <row r="20" spans="1:14" x14ac:dyDescent="0.25">
      <c r="A20" s="72"/>
    </row>
    <row r="22" spans="1:14" ht="27" customHeight="1" thickBot="1" x14ac:dyDescent="0.3">
      <c r="A22" s="1055" t="s">
        <v>305</v>
      </c>
      <c r="B22" s="1056"/>
      <c r="C22" s="1056"/>
      <c r="D22" s="1056"/>
      <c r="E22" s="1056"/>
      <c r="F22" s="1056"/>
      <c r="G22" s="1056"/>
      <c r="H22" s="1056"/>
      <c r="I22" s="1056"/>
      <c r="J22" s="1056"/>
      <c r="K22" s="1056"/>
      <c r="L22" s="1056"/>
      <c r="M22" s="1056"/>
      <c r="N22" s="1056"/>
    </row>
    <row r="23" spans="1:14" ht="13.5" customHeight="1" thickBot="1" x14ac:dyDescent="0.3">
      <c r="A23" s="566"/>
      <c r="B23" s="1059" t="s">
        <v>898</v>
      </c>
      <c r="C23" s="1060"/>
      <c r="D23" s="1060"/>
      <c r="E23" s="1060"/>
      <c r="F23" s="1060"/>
      <c r="G23" s="1060"/>
      <c r="H23" s="1060"/>
      <c r="I23" s="1060"/>
      <c r="J23" s="1060"/>
      <c r="K23" s="1060"/>
      <c r="L23" s="1060"/>
      <c r="M23" s="1060"/>
      <c r="N23" s="1060"/>
    </row>
    <row r="24" spans="1:14" ht="13.8" thickBot="1" x14ac:dyDescent="0.3">
      <c r="A24" s="310"/>
      <c r="B24" s="311" t="s">
        <v>180</v>
      </c>
      <c r="C24" s="312" t="s">
        <v>181</v>
      </c>
      <c r="D24" s="313" t="s">
        <v>182</v>
      </c>
      <c r="E24" s="313" t="s">
        <v>183</v>
      </c>
      <c r="F24" s="313" t="s">
        <v>184</v>
      </c>
      <c r="G24" s="313" t="s">
        <v>185</v>
      </c>
      <c r="H24" s="313" t="s">
        <v>186</v>
      </c>
      <c r="I24" s="313" t="s">
        <v>187</v>
      </c>
      <c r="J24" s="313" t="s">
        <v>188</v>
      </c>
      <c r="K24" s="313" t="s">
        <v>189</v>
      </c>
      <c r="L24" s="313" t="s">
        <v>190</v>
      </c>
      <c r="M24" s="313" t="s">
        <v>191</v>
      </c>
      <c r="N24" s="314" t="s">
        <v>192</v>
      </c>
    </row>
    <row r="25" spans="1:14" ht="13.8" thickBot="1" x14ac:dyDescent="0.3">
      <c r="A25" s="284" t="s">
        <v>180</v>
      </c>
      <c r="B25" s="285">
        <v>9.1696178106951853E-2</v>
      </c>
      <c r="C25" s="286">
        <v>-1.3086727392079833E-3</v>
      </c>
      <c r="D25" s="287">
        <v>-7.2355253647222728E-3</v>
      </c>
      <c r="E25" s="287">
        <v>4.8276911444920634E-2</v>
      </c>
      <c r="F25" s="287">
        <v>0.32987902299909622</v>
      </c>
      <c r="G25" s="287">
        <v>0.25262079420004602</v>
      </c>
      <c r="H25" s="287">
        <v>0.11172786676759827</v>
      </c>
      <c r="I25" s="287">
        <v>9.7469432181136462E-2</v>
      </c>
      <c r="J25" s="287">
        <v>0.1620201619018089</v>
      </c>
      <c r="K25" s="287">
        <v>7.8060092979332474E-2</v>
      </c>
      <c r="L25" s="287">
        <v>3.583675212666626E-2</v>
      </c>
      <c r="M25" s="287">
        <v>6.9925674706023955E-3</v>
      </c>
      <c r="N25" s="288">
        <v>-0.2285916299477404</v>
      </c>
    </row>
    <row r="26" spans="1:14" ht="13.8" thickTop="1" x14ac:dyDescent="0.25">
      <c r="A26" s="299" t="s">
        <v>222</v>
      </c>
      <c r="B26" s="300">
        <v>0.12515419136338046</v>
      </c>
      <c r="C26" s="301">
        <v>8.1980016153337054E-2</v>
      </c>
      <c r="D26" s="302">
        <v>-9.6244056573328018E-3</v>
      </c>
      <c r="E26" s="302">
        <v>7.1020461412805158E-2</v>
      </c>
      <c r="F26" s="302">
        <v>0.30245843075648815</v>
      </c>
      <c r="G26" s="302">
        <v>0.30981017329346905</v>
      </c>
      <c r="H26" s="302">
        <v>0.18317141322661823</v>
      </c>
      <c r="I26" s="302">
        <v>0.13117176486431492</v>
      </c>
      <c r="J26" s="302">
        <v>0.21322111503173891</v>
      </c>
      <c r="K26" s="302">
        <v>7.1672440781715308E-2</v>
      </c>
      <c r="L26" s="302">
        <v>0.14318007940706523</v>
      </c>
      <c r="M26" s="302">
        <v>1.7631574056945487E-2</v>
      </c>
      <c r="N26" s="303">
        <v>-0.23845284109806775</v>
      </c>
    </row>
    <row r="27" spans="1:14" ht="13.8" thickBot="1" x14ac:dyDescent="0.3">
      <c r="A27" s="329" t="s">
        <v>223</v>
      </c>
      <c r="B27" s="330">
        <v>-0.40165068771290025</v>
      </c>
      <c r="C27" s="331">
        <v>-0.47433763528874273</v>
      </c>
      <c r="D27" s="332">
        <v>6.2131452967066014E-2</v>
      </c>
      <c r="E27" s="332">
        <v>-0.35811529023773991</v>
      </c>
      <c r="F27" s="332">
        <v>1.9423665927634541</v>
      </c>
      <c r="G27" s="332">
        <v>-0.32729583874871881</v>
      </c>
      <c r="H27" s="332">
        <v>-0.29246289905946887</v>
      </c>
      <c r="I27" s="332">
        <v>-0.61671175618390106</v>
      </c>
      <c r="J27" s="332">
        <v>-0.63199374417722054</v>
      </c>
      <c r="K27" s="332">
        <v>0.26386021126067227</v>
      </c>
      <c r="L27" s="332">
        <v>-0.85397786158904954</v>
      </c>
      <c r="M27" s="332">
        <v>-0.53912653320457848</v>
      </c>
      <c r="N27" s="333">
        <v>0.24258094617639925</v>
      </c>
    </row>
    <row r="28" spans="1:14" x14ac:dyDescent="0.25">
      <c r="A28" s="164"/>
    </row>
    <row r="29" spans="1:14" x14ac:dyDescent="0.25">
      <c r="H29" s="713"/>
    </row>
    <row r="31" spans="1:14" x14ac:dyDescent="0.25">
      <c r="A31" s="72"/>
    </row>
  </sheetData>
  <mergeCells count="5">
    <mergeCell ref="A1:N1"/>
    <mergeCell ref="A8:N8"/>
    <mergeCell ref="A15:N15"/>
    <mergeCell ref="A22:N22"/>
    <mergeCell ref="B23:N23"/>
  </mergeCells>
  <pageMargins left="0.78740157480314965" right="0.59055118110236227" top="0.78740157480314965" bottom="0.39370078740157483" header="0" footer="0.39370078740157483"/>
  <pageSetup paperSize="9" scale="98" fitToHeight="0" orientation="landscape" r:id="rId1"/>
  <headerFooter scaleWithDoc="0">
    <oddFooter>&amp;R&amp;9&amp;P</oddFoot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6"/>
  <sheetViews>
    <sheetView showZeros="0" workbookViewId="0"/>
  </sheetViews>
  <sheetFormatPr baseColWidth="10" defaultRowHeight="13.2" x14ac:dyDescent="0.25"/>
  <cols>
    <col min="1" max="1" width="33.44140625" bestFit="1" customWidth="1"/>
    <col min="2" max="3" width="9.88671875" bestFit="1" customWidth="1"/>
    <col min="4" max="4" width="10.109375" bestFit="1" customWidth="1"/>
    <col min="5" max="5" width="10.33203125" customWidth="1"/>
    <col min="6" max="6" width="9.5546875" customWidth="1"/>
    <col min="7" max="7" width="9.33203125" bestFit="1" customWidth="1"/>
    <col min="8" max="8" width="10.109375" bestFit="1" customWidth="1"/>
    <col min="9" max="9" width="10.33203125" bestFit="1" customWidth="1"/>
  </cols>
  <sheetData>
    <row r="1" spans="1:17" ht="27" customHeight="1" thickBot="1" x14ac:dyDescent="0.3">
      <c r="A1" s="1053" t="s">
        <v>298</v>
      </c>
      <c r="B1" s="1053"/>
      <c r="C1" s="1053"/>
      <c r="D1" s="1053"/>
      <c r="E1" s="1053"/>
      <c r="F1" s="1053"/>
      <c r="G1" s="75"/>
      <c r="H1" s="75"/>
      <c r="I1" s="75"/>
      <c r="J1" s="75"/>
      <c r="K1" s="75"/>
    </row>
    <row r="2" spans="1:17" ht="13.8" thickBot="1" x14ac:dyDescent="0.3">
      <c r="A2" s="255"/>
      <c r="B2" s="257" t="s">
        <v>180</v>
      </c>
      <c r="C2" s="190" t="s">
        <v>195</v>
      </c>
      <c r="D2" s="232" t="s">
        <v>196</v>
      </c>
      <c r="E2" s="258" t="s">
        <v>197</v>
      </c>
      <c r="F2" s="192" t="s">
        <v>198</v>
      </c>
      <c r="J2" s="75"/>
      <c r="K2" s="75"/>
      <c r="L2" s="75"/>
      <c r="M2" s="75"/>
      <c r="N2" s="75"/>
      <c r="O2" s="75"/>
      <c r="P2" s="75"/>
      <c r="Q2" s="75"/>
    </row>
    <row r="3" spans="1:17" ht="13.8" thickBot="1" x14ac:dyDescent="0.3">
      <c r="A3" s="193" t="s">
        <v>180</v>
      </c>
      <c r="B3" s="601">
        <v>2352200.9433462648</v>
      </c>
      <c r="C3" s="194">
        <v>1203896.6215094738</v>
      </c>
      <c r="D3" s="261">
        <v>1089481.0820982123</v>
      </c>
      <c r="E3" s="262">
        <v>48346.965981524576</v>
      </c>
      <c r="F3" s="195">
        <v>10476.273757053999</v>
      </c>
      <c r="J3" s="75"/>
      <c r="K3" s="75"/>
      <c r="L3" s="75"/>
      <c r="M3" s="75"/>
      <c r="N3" s="75"/>
      <c r="O3" s="75"/>
      <c r="P3" s="75"/>
      <c r="Q3" s="75"/>
    </row>
    <row r="4" spans="1:17" ht="13.8" thickTop="1" x14ac:dyDescent="0.25">
      <c r="A4" s="217" t="s">
        <v>199</v>
      </c>
      <c r="B4" s="273">
        <v>828054.4051527438</v>
      </c>
      <c r="C4" s="35">
        <v>785986.51309800183</v>
      </c>
      <c r="D4" s="274">
        <v>34062.097459030003</v>
      </c>
      <c r="E4" s="37">
        <v>7832.5855152129998</v>
      </c>
      <c r="F4" s="224">
        <v>173.20908049899998</v>
      </c>
      <c r="J4" s="1"/>
    </row>
    <row r="5" spans="1:17" x14ac:dyDescent="0.25">
      <c r="A5" s="196" t="s">
        <v>200</v>
      </c>
      <c r="B5" s="263">
        <v>168375.32164590698</v>
      </c>
      <c r="C5" s="197">
        <v>31419.908336641998</v>
      </c>
      <c r="D5" s="264">
        <v>108489.43846012341</v>
      </c>
      <c r="E5" s="265">
        <v>27972.520223671574</v>
      </c>
      <c r="F5" s="198">
        <v>493.45462547</v>
      </c>
      <c r="J5" s="1"/>
    </row>
    <row r="6" spans="1:17" x14ac:dyDescent="0.25">
      <c r="A6" s="216" t="s">
        <v>201</v>
      </c>
      <c r="B6" s="275">
        <v>226836.50262834999</v>
      </c>
      <c r="C6" s="222">
        <v>50802.80010014998</v>
      </c>
      <c r="D6" s="240">
        <v>174609.71865424301</v>
      </c>
      <c r="E6" s="276">
        <v>630.11401755700001</v>
      </c>
      <c r="F6" s="223">
        <v>793.8698564</v>
      </c>
      <c r="J6" s="1"/>
    </row>
    <row r="7" spans="1:17" x14ac:dyDescent="0.25">
      <c r="A7" s="196" t="s">
        <v>202</v>
      </c>
      <c r="B7" s="263">
        <v>86061.082657969571</v>
      </c>
      <c r="C7" s="197">
        <v>15422.779567039801</v>
      </c>
      <c r="D7" s="264">
        <v>68799.780027246772</v>
      </c>
      <c r="E7" s="265">
        <v>1523.1339645329997</v>
      </c>
      <c r="F7" s="198">
        <v>315.38909914999999</v>
      </c>
      <c r="J7" s="1"/>
    </row>
    <row r="8" spans="1:17" x14ac:dyDescent="0.25">
      <c r="A8" s="216" t="s">
        <v>203</v>
      </c>
      <c r="B8" s="275">
        <v>117326.87561312199</v>
      </c>
      <c r="C8" s="222">
        <v>111982.79093643998</v>
      </c>
      <c r="D8" s="240">
        <v>3551.3668903299995</v>
      </c>
      <c r="E8" s="276">
        <v>228.99628813799998</v>
      </c>
      <c r="F8" s="223">
        <v>1563.7214982139999</v>
      </c>
      <c r="J8" s="1"/>
    </row>
    <row r="9" spans="1:17" x14ac:dyDescent="0.25">
      <c r="A9" s="196" t="s">
        <v>204</v>
      </c>
      <c r="B9" s="263">
        <v>69461.012879711998</v>
      </c>
      <c r="C9" s="197">
        <v>30777.863633314002</v>
      </c>
      <c r="D9" s="264">
        <v>38136.995430607996</v>
      </c>
      <c r="E9" s="265">
        <v>546.15381578999995</v>
      </c>
      <c r="F9" s="198">
        <v>0</v>
      </c>
      <c r="J9" s="1"/>
    </row>
    <row r="10" spans="1:17" x14ac:dyDescent="0.25">
      <c r="A10" s="216" t="s">
        <v>205</v>
      </c>
      <c r="B10" s="275">
        <v>107262.98427870197</v>
      </c>
      <c r="C10" s="222">
        <v>36170.944764948006</v>
      </c>
      <c r="D10" s="240">
        <v>70312.997992683973</v>
      </c>
      <c r="E10" s="276">
        <v>779.04152107000004</v>
      </c>
      <c r="F10" s="223">
        <v>0</v>
      </c>
      <c r="J10" s="1"/>
    </row>
    <row r="11" spans="1:17" x14ac:dyDescent="0.25">
      <c r="A11" s="196" t="s">
        <v>206</v>
      </c>
      <c r="B11" s="263">
        <v>360672.3547958507</v>
      </c>
      <c r="C11" s="197">
        <v>90293.027798457988</v>
      </c>
      <c r="D11" s="264">
        <v>268370.63366094901</v>
      </c>
      <c r="E11" s="265">
        <v>1672.0076709446998</v>
      </c>
      <c r="F11" s="198">
        <v>336.68566549899992</v>
      </c>
      <c r="J11" s="1"/>
    </row>
    <row r="12" spans="1:17" x14ac:dyDescent="0.25">
      <c r="A12" s="213" t="s">
        <v>207</v>
      </c>
      <c r="B12" s="275">
        <v>76756.972217217015</v>
      </c>
      <c r="C12" s="222">
        <v>4985.1466782899997</v>
      </c>
      <c r="D12" s="240">
        <v>69148.003354015018</v>
      </c>
      <c r="E12" s="276">
        <v>2174.6267509199997</v>
      </c>
      <c r="F12" s="223">
        <v>449.19543399200006</v>
      </c>
      <c r="J12" s="1"/>
    </row>
    <row r="13" spans="1:17" x14ac:dyDescent="0.25">
      <c r="A13" s="196" t="s">
        <v>208</v>
      </c>
      <c r="B13" s="263">
        <v>129559.10883094039</v>
      </c>
      <c r="C13" s="197">
        <v>17469.227467530003</v>
      </c>
      <c r="D13" s="264">
        <v>109893.79752158209</v>
      </c>
      <c r="E13" s="265">
        <v>475.24345849829996</v>
      </c>
      <c r="F13" s="198">
        <v>1720.8403833300001</v>
      </c>
      <c r="J13" s="1"/>
    </row>
    <row r="14" spans="1:17" ht="13.8" thickBot="1" x14ac:dyDescent="0.3">
      <c r="A14" s="315" t="s">
        <v>209</v>
      </c>
      <c r="B14" s="316">
        <v>181834.32264575013</v>
      </c>
      <c r="C14" s="242">
        <v>28585.619128659993</v>
      </c>
      <c r="D14" s="317">
        <v>144106.25264740112</v>
      </c>
      <c r="E14" s="318">
        <v>4512.5427551890007</v>
      </c>
      <c r="F14" s="243">
        <v>4629.9081145</v>
      </c>
      <c r="J14" s="1"/>
    </row>
    <row r="15" spans="1:17" x14ac:dyDescent="0.25">
      <c r="A15" s="72"/>
      <c r="B15" s="1"/>
      <c r="C15" s="1"/>
      <c r="D15" s="1"/>
      <c r="E15" s="1"/>
      <c r="F15" s="1"/>
      <c r="G15" s="1"/>
      <c r="H15" s="1"/>
      <c r="I15" s="1"/>
      <c r="J15" s="1"/>
    </row>
    <row r="16" spans="1:17" x14ac:dyDescent="0.25">
      <c r="A16" s="72"/>
      <c r="B16" s="1"/>
      <c r="C16" s="1"/>
      <c r="D16" s="1"/>
      <c r="E16" s="1"/>
      <c r="F16" s="1"/>
      <c r="G16" s="1"/>
      <c r="H16" s="1"/>
      <c r="I16" s="1"/>
      <c r="J16" s="1"/>
    </row>
    <row r="17" spans="1:11" ht="27" customHeight="1" thickBot="1" x14ac:dyDescent="0.3">
      <c r="A17" s="1053" t="s">
        <v>299</v>
      </c>
      <c r="B17" s="1053"/>
      <c r="C17" s="1053"/>
      <c r="D17" s="1053"/>
      <c r="E17" s="1053"/>
      <c r="F17" s="1053"/>
      <c r="G17" s="75"/>
      <c r="H17" s="75"/>
      <c r="I17" s="75"/>
      <c r="J17" s="75"/>
      <c r="K17" s="75"/>
    </row>
    <row r="18" spans="1:11" ht="13.8" thickBot="1" x14ac:dyDescent="0.3">
      <c r="A18" s="255"/>
      <c r="B18" s="257" t="s">
        <v>180</v>
      </c>
      <c r="C18" s="190" t="s">
        <v>195</v>
      </c>
      <c r="D18" s="232" t="s">
        <v>196</v>
      </c>
      <c r="E18" s="192" t="s">
        <v>197</v>
      </c>
      <c r="F18" s="192" t="s">
        <v>198</v>
      </c>
      <c r="G18" s="1"/>
      <c r="H18" s="1"/>
      <c r="I18" s="1"/>
      <c r="J18" s="1"/>
    </row>
    <row r="19" spans="1:11" ht="13.8" thickBot="1" x14ac:dyDescent="0.3">
      <c r="A19" s="193" t="s">
        <v>180</v>
      </c>
      <c r="B19" s="335">
        <v>1</v>
      </c>
      <c r="C19" s="204">
        <v>0.51181708132333215</v>
      </c>
      <c r="D19" s="337">
        <v>0.46317517437447564</v>
      </c>
      <c r="E19" s="337">
        <v>2.0553926788561563E-2</v>
      </c>
      <c r="F19" s="205">
        <v>4.4538175136305943E-3</v>
      </c>
      <c r="G19" s="1"/>
      <c r="H19" s="1"/>
      <c r="I19" s="1"/>
      <c r="J19" s="1"/>
    </row>
    <row r="20" spans="1:11" ht="13.8" thickTop="1" x14ac:dyDescent="0.25">
      <c r="A20" s="217" t="s">
        <v>199</v>
      </c>
      <c r="B20" s="344">
        <v>1</v>
      </c>
      <c r="C20" s="218">
        <v>0.9491967052008109</v>
      </c>
      <c r="D20" s="356">
        <v>4.1135096011894134E-2</v>
      </c>
      <c r="E20" s="356">
        <v>9.4590228208111422E-3</v>
      </c>
      <c r="F20" s="219">
        <v>2.0917596648380808E-4</v>
      </c>
      <c r="G20" s="1"/>
      <c r="H20" s="1"/>
      <c r="I20" s="1"/>
      <c r="J20" s="1"/>
    </row>
    <row r="21" spans="1:11" x14ac:dyDescent="0.25">
      <c r="A21" s="196" t="s">
        <v>200</v>
      </c>
      <c r="B21" s="346">
        <v>1</v>
      </c>
      <c r="C21" s="206">
        <v>0.18660637455361787</v>
      </c>
      <c r="D21" s="357">
        <v>0.64433099458765408</v>
      </c>
      <c r="E21" s="357">
        <v>0.16613194825841365</v>
      </c>
      <c r="F21" s="207">
        <v>2.9306826003143989E-3</v>
      </c>
      <c r="G21" s="1"/>
      <c r="H21" s="1"/>
      <c r="I21" s="1"/>
      <c r="J21" s="1"/>
    </row>
    <row r="22" spans="1:11" x14ac:dyDescent="0.25">
      <c r="A22" s="216" t="s">
        <v>201</v>
      </c>
      <c r="B22" s="347">
        <v>1</v>
      </c>
      <c r="C22" s="214">
        <v>0.22396219087977004</v>
      </c>
      <c r="D22" s="358">
        <v>0.76976023096390445</v>
      </c>
      <c r="E22" s="358">
        <v>2.7778334185895198E-3</v>
      </c>
      <c r="F22" s="215">
        <v>3.4997447377359725E-3</v>
      </c>
      <c r="G22" s="1"/>
      <c r="H22" s="1"/>
      <c r="I22" s="1"/>
      <c r="J22" s="1"/>
    </row>
    <row r="23" spans="1:11" x14ac:dyDescent="0.25">
      <c r="A23" s="196" t="s">
        <v>202</v>
      </c>
      <c r="B23" s="346">
        <v>1</v>
      </c>
      <c r="C23" s="206">
        <v>0.1792073616867472</v>
      </c>
      <c r="D23" s="357">
        <v>0.79942963651382393</v>
      </c>
      <c r="E23" s="357">
        <v>1.7698289604214639E-2</v>
      </c>
      <c r="F23" s="207">
        <v>3.6647121952142186E-3</v>
      </c>
      <c r="G23" s="1"/>
      <c r="H23" s="1"/>
      <c r="I23" s="1"/>
      <c r="J23" s="1"/>
    </row>
    <row r="24" spans="1:11" x14ac:dyDescent="0.25">
      <c r="A24" s="216" t="s">
        <v>203</v>
      </c>
      <c r="B24" s="347">
        <v>1</v>
      </c>
      <c r="C24" s="214">
        <v>0.95445131689772611</v>
      </c>
      <c r="D24" s="358">
        <v>3.02689973782342E-2</v>
      </c>
      <c r="E24" s="358">
        <v>1.9517803311587438E-3</v>
      </c>
      <c r="F24" s="215">
        <v>1.3327905392880941E-2</v>
      </c>
      <c r="G24" s="1"/>
      <c r="H24" s="1"/>
      <c r="I24" s="1"/>
      <c r="J24" s="1"/>
    </row>
    <row r="25" spans="1:11" x14ac:dyDescent="0.25">
      <c r="A25" s="196" t="s">
        <v>204</v>
      </c>
      <c r="B25" s="346">
        <v>1</v>
      </c>
      <c r="C25" s="206">
        <v>0.44309552016773895</v>
      </c>
      <c r="D25" s="357">
        <v>0.54904174082015089</v>
      </c>
      <c r="E25" s="357">
        <v>7.8627390121101901E-3</v>
      </c>
      <c r="F25" s="207">
        <v>0</v>
      </c>
      <c r="G25" s="1"/>
      <c r="H25" s="1"/>
      <c r="I25" s="1"/>
      <c r="J25" s="1"/>
    </row>
    <row r="26" spans="1:11" x14ac:dyDescent="0.25">
      <c r="A26" s="216" t="s">
        <v>205</v>
      </c>
      <c r="B26" s="347">
        <v>1</v>
      </c>
      <c r="C26" s="214">
        <v>0.33721740084132706</v>
      </c>
      <c r="D26" s="358">
        <v>0.65551968804065108</v>
      </c>
      <c r="E26" s="358">
        <v>7.2629111180219676E-3</v>
      </c>
      <c r="F26" s="215">
        <v>0</v>
      </c>
      <c r="G26" s="98"/>
      <c r="H26" s="98"/>
      <c r="I26" s="1"/>
      <c r="J26" s="1"/>
    </row>
    <row r="27" spans="1:11" x14ac:dyDescent="0.25">
      <c r="A27" s="196" t="s">
        <v>206</v>
      </c>
      <c r="B27" s="346">
        <v>1</v>
      </c>
      <c r="C27" s="206">
        <v>0.25034640608805747</v>
      </c>
      <c r="D27" s="357">
        <v>0.74408429171915136</v>
      </c>
      <c r="E27" s="357">
        <v>4.6358076761694048E-3</v>
      </c>
      <c r="F27" s="207">
        <v>9.3349451662180262E-4</v>
      </c>
      <c r="G27" s="98"/>
      <c r="H27" s="98"/>
      <c r="I27" s="1"/>
      <c r="J27" s="1"/>
    </row>
    <row r="28" spans="1:11" x14ac:dyDescent="0.25">
      <c r="A28" s="213" t="s">
        <v>207</v>
      </c>
      <c r="B28" s="347">
        <v>1</v>
      </c>
      <c r="C28" s="214">
        <v>6.4947151174519671E-2</v>
      </c>
      <c r="D28" s="358">
        <v>0.9008693458925251</v>
      </c>
      <c r="E28" s="358">
        <v>2.833132532593852E-2</v>
      </c>
      <c r="F28" s="215">
        <v>5.8521776070166957E-3</v>
      </c>
      <c r="G28" s="98"/>
      <c r="H28" s="1"/>
      <c r="I28" s="1"/>
      <c r="J28" s="1"/>
    </row>
    <row r="29" spans="1:11" x14ac:dyDescent="0.25">
      <c r="A29" s="196" t="s">
        <v>208</v>
      </c>
      <c r="B29" s="346">
        <v>1</v>
      </c>
      <c r="C29" s="206">
        <v>0.13483596502909972</v>
      </c>
      <c r="D29" s="357">
        <v>0.84821359542524144</v>
      </c>
      <c r="E29" s="357">
        <v>3.6681593659187448E-3</v>
      </c>
      <c r="F29" s="207">
        <v>1.3282280179740178E-2</v>
      </c>
      <c r="G29" s="1"/>
      <c r="H29" s="714"/>
      <c r="I29" s="1"/>
      <c r="J29" s="1"/>
    </row>
    <row r="30" spans="1:11" ht="13.8" thickBot="1" x14ac:dyDescent="0.3">
      <c r="A30" s="315" t="s">
        <v>209</v>
      </c>
      <c r="B30" s="320">
        <v>1</v>
      </c>
      <c r="C30" s="321">
        <v>0.15720694923119952</v>
      </c>
      <c r="D30" s="528">
        <v>0.79251403448263791</v>
      </c>
      <c r="E30" s="528">
        <v>2.4816782054839791E-2</v>
      </c>
      <c r="F30" s="339">
        <v>2.5462234231322725E-2</v>
      </c>
      <c r="G30" s="1"/>
      <c r="H30" s="1"/>
      <c r="I30" s="1"/>
      <c r="J30" s="1"/>
    </row>
    <row r="31" spans="1:11" x14ac:dyDescent="0.25">
      <c r="A31" s="72"/>
      <c r="B31" s="1"/>
      <c r="C31" s="1"/>
      <c r="D31" s="1"/>
      <c r="E31" s="1"/>
      <c r="F31" s="1"/>
      <c r="G31" s="1"/>
      <c r="H31" s="98"/>
      <c r="I31" s="1"/>
      <c r="J31" s="1"/>
    </row>
    <row r="32" spans="1:11" x14ac:dyDescent="0.25">
      <c r="A32" s="1"/>
      <c r="B32" s="1"/>
      <c r="C32" s="1"/>
      <c r="D32" s="1"/>
      <c r="E32" s="1"/>
      <c r="F32" s="1"/>
      <c r="G32" s="1"/>
      <c r="H32" s="1"/>
      <c r="I32" s="1"/>
      <c r="J32" s="1"/>
    </row>
    <row r="33" spans="1:11" ht="27" customHeight="1" thickBot="1" x14ac:dyDescent="0.3">
      <c r="A33" s="1053" t="s">
        <v>300</v>
      </c>
      <c r="B33" s="1053"/>
      <c r="C33" s="1053"/>
      <c r="D33" s="1053"/>
      <c r="E33" s="1053"/>
      <c r="F33" s="1053"/>
      <c r="G33" s="75"/>
      <c r="H33" s="75"/>
      <c r="I33" s="75"/>
      <c r="J33" s="75"/>
      <c r="K33" s="75"/>
    </row>
    <row r="34" spans="1:11" ht="13.8" thickBot="1" x14ac:dyDescent="0.3">
      <c r="A34" s="255"/>
      <c r="B34" s="257" t="s">
        <v>180</v>
      </c>
      <c r="C34" s="190" t="s">
        <v>195</v>
      </c>
      <c r="D34" s="232" t="s">
        <v>196</v>
      </c>
      <c r="E34" s="192" t="s">
        <v>197</v>
      </c>
      <c r="F34" s="192" t="s">
        <v>198</v>
      </c>
      <c r="G34" s="1"/>
      <c r="H34" s="1"/>
      <c r="I34" s="1"/>
      <c r="J34" s="1"/>
    </row>
    <row r="35" spans="1:11" ht="13.8" thickBot="1" x14ac:dyDescent="0.3">
      <c r="A35" s="193" t="s">
        <v>180</v>
      </c>
      <c r="B35" s="335">
        <v>1</v>
      </c>
      <c r="C35" s="204">
        <v>1</v>
      </c>
      <c r="D35" s="336">
        <v>1</v>
      </c>
      <c r="E35" s="205">
        <v>1</v>
      </c>
      <c r="F35" s="205">
        <v>1</v>
      </c>
      <c r="G35" s="1"/>
      <c r="H35" s="1"/>
      <c r="I35" s="1"/>
      <c r="J35" s="1"/>
    </row>
    <row r="36" spans="1:11" ht="13.8" thickTop="1" x14ac:dyDescent="0.25">
      <c r="A36" s="217" t="s">
        <v>199</v>
      </c>
      <c r="B36" s="344">
        <v>0.35203387172132722</v>
      </c>
      <c r="C36" s="218">
        <v>0.65286877548714572</v>
      </c>
      <c r="D36" s="345">
        <v>3.1264514839881768E-2</v>
      </c>
      <c r="E36" s="918">
        <v>0.1620077983426336</v>
      </c>
      <c r="F36" s="918">
        <v>1.6533462614259479E-2</v>
      </c>
      <c r="G36" s="1"/>
      <c r="H36" s="1"/>
      <c r="I36" s="1"/>
      <c r="J36" s="1"/>
    </row>
    <row r="37" spans="1:11" x14ac:dyDescent="0.25">
      <c r="A37" s="196" t="s">
        <v>200</v>
      </c>
      <c r="B37" s="346">
        <v>7.1582031340559946E-2</v>
      </c>
      <c r="C37" s="206">
        <v>2.6098510266809271E-2</v>
      </c>
      <c r="D37" s="252">
        <v>9.9579001639189105E-2</v>
      </c>
      <c r="E37" s="919">
        <v>0.57857860686358398</v>
      </c>
      <c r="F37" s="919">
        <v>4.7102112536696716E-2</v>
      </c>
      <c r="G37" s="1"/>
      <c r="H37" s="1"/>
      <c r="I37" s="1"/>
      <c r="J37" s="1"/>
    </row>
    <row r="38" spans="1:11" x14ac:dyDescent="0.25">
      <c r="A38" s="216" t="s">
        <v>201</v>
      </c>
      <c r="B38" s="347">
        <v>9.6435852247236192E-2</v>
      </c>
      <c r="C38" s="214">
        <v>4.2198639976622113E-2</v>
      </c>
      <c r="D38" s="254">
        <v>0.16026870179146685</v>
      </c>
      <c r="E38" s="920">
        <v>1.3033165675748779E-2</v>
      </c>
      <c r="F38" s="920">
        <v>7.5777883893637557E-2</v>
      </c>
      <c r="G38" s="1"/>
      <c r="H38" s="1"/>
      <c r="I38" s="1"/>
      <c r="J38" s="1"/>
    </row>
    <row r="39" spans="1:11" x14ac:dyDescent="0.25">
      <c r="A39" s="196" t="s">
        <v>202</v>
      </c>
      <c r="B39" s="346">
        <v>3.6587470514121215E-2</v>
      </c>
      <c r="C39" s="206">
        <v>1.2810717541263932E-2</v>
      </c>
      <c r="D39" s="252">
        <v>6.3149127743224773E-2</v>
      </c>
      <c r="E39" s="919">
        <v>3.1504230588431416E-2</v>
      </c>
      <c r="F39" s="919">
        <v>3.010508377920525E-2</v>
      </c>
      <c r="G39" s="1"/>
      <c r="H39" s="1"/>
      <c r="I39" s="1"/>
      <c r="J39" s="1"/>
    </row>
    <row r="40" spans="1:11" x14ac:dyDescent="0.25">
      <c r="A40" s="216" t="s">
        <v>203</v>
      </c>
      <c r="B40" s="347">
        <v>4.9879614216212155E-2</v>
      </c>
      <c r="C40" s="214">
        <v>9.3016949242729283E-2</v>
      </c>
      <c r="D40" s="254">
        <v>3.2596866055631594E-3</v>
      </c>
      <c r="E40" s="920">
        <v>4.7365182796684528E-3</v>
      </c>
      <c r="F40" s="920">
        <v>0.14926313825668194</v>
      </c>
      <c r="G40" s="1"/>
      <c r="H40" s="1"/>
      <c r="I40" s="1"/>
      <c r="J40" s="1"/>
    </row>
    <row r="41" spans="1:11" x14ac:dyDescent="0.25">
      <c r="A41" s="196" t="s">
        <v>204</v>
      </c>
      <c r="B41" s="346">
        <v>2.9530220654063705E-2</v>
      </c>
      <c r="C41" s="206">
        <v>2.5565204755474764E-2</v>
      </c>
      <c r="D41" s="252">
        <v>3.5004733957528324E-2</v>
      </c>
      <c r="E41" s="919">
        <v>1.1296547874352829E-2</v>
      </c>
      <c r="F41" s="919">
        <v>0</v>
      </c>
      <c r="G41" s="1"/>
      <c r="H41" s="1"/>
      <c r="I41" s="1"/>
      <c r="J41" s="1"/>
    </row>
    <row r="42" spans="1:11" x14ac:dyDescent="0.25">
      <c r="A42" s="216" t="s">
        <v>205</v>
      </c>
      <c r="B42" s="347">
        <v>4.5601114386982847E-2</v>
      </c>
      <c r="C42" s="214">
        <v>3.0044892658304855E-2</v>
      </c>
      <c r="D42" s="254">
        <v>6.453806233814488E-2</v>
      </c>
      <c r="E42" s="920">
        <v>1.6113555530407116E-2</v>
      </c>
      <c r="F42" s="920">
        <v>0</v>
      </c>
      <c r="G42" s="1"/>
      <c r="H42" s="1"/>
      <c r="I42" s="1"/>
      <c r="J42" s="1"/>
    </row>
    <row r="43" spans="1:11" x14ac:dyDescent="0.25">
      <c r="A43" s="196" t="s">
        <v>206</v>
      </c>
      <c r="B43" s="346">
        <v>0.15333398951994065</v>
      </c>
      <c r="C43" s="206">
        <v>7.50006488806709E-2</v>
      </c>
      <c r="D43" s="252">
        <v>0.24632886065731288</v>
      </c>
      <c r="E43" s="919">
        <v>3.4583507713465307E-2</v>
      </c>
      <c r="F43" s="919">
        <v>3.2137921679671555E-2</v>
      </c>
      <c r="G43" s="1"/>
      <c r="H43" s="1"/>
      <c r="I43" s="1"/>
      <c r="J43" s="1"/>
    </row>
    <row r="44" spans="1:11" x14ac:dyDescent="0.25">
      <c r="A44" s="213" t="s">
        <v>207</v>
      </c>
      <c r="B44" s="347">
        <v>3.2631979182876178E-2</v>
      </c>
      <c r="C44" s="214">
        <v>4.140842817583046E-3</v>
      </c>
      <c r="D44" s="254">
        <v>6.3468750848655497E-2</v>
      </c>
      <c r="E44" s="920">
        <v>4.4979590896169507E-2</v>
      </c>
      <c r="F44" s="920">
        <v>4.2877405116446374E-2</v>
      </c>
      <c r="G44" s="1"/>
      <c r="H44" s="1"/>
      <c r="I44" s="1"/>
      <c r="J44" s="1"/>
    </row>
    <row r="45" spans="1:11" x14ac:dyDescent="0.25">
      <c r="A45" s="196" t="s">
        <v>208</v>
      </c>
      <c r="B45" s="346">
        <v>5.5079949354423903E-2</v>
      </c>
      <c r="C45" s="206">
        <v>1.4510571053540026E-2</v>
      </c>
      <c r="D45" s="252">
        <v>0.10086801811183319</v>
      </c>
      <c r="E45" s="919">
        <v>9.8298507227922143E-3</v>
      </c>
      <c r="F45" s="919">
        <v>0.16426073079383832</v>
      </c>
      <c r="G45" s="1"/>
      <c r="H45" s="1"/>
      <c r="I45" s="1"/>
      <c r="J45" s="1"/>
    </row>
    <row r="46" spans="1:11" ht="13.8" thickBot="1" x14ac:dyDescent="0.3">
      <c r="A46" s="315" t="s">
        <v>209</v>
      </c>
      <c r="B46" s="320">
        <v>7.7303906862255911E-2</v>
      </c>
      <c r="C46" s="321">
        <v>2.3744247319855982E-2</v>
      </c>
      <c r="D46" s="348">
        <v>0.13227054146719963</v>
      </c>
      <c r="E46" s="921">
        <v>9.3336627512746809E-2</v>
      </c>
      <c r="F46" s="921">
        <v>0.44194226132956288</v>
      </c>
      <c r="G46" s="1"/>
      <c r="H46" s="1"/>
      <c r="I46" s="1"/>
      <c r="J46" s="1"/>
    </row>
    <row r="47" spans="1:11" x14ac:dyDescent="0.25">
      <c r="A47" s="72"/>
      <c r="B47" s="1"/>
      <c r="C47" s="1"/>
      <c r="D47" s="1"/>
      <c r="E47" s="1"/>
      <c r="F47" s="1"/>
      <c r="G47" s="1"/>
      <c r="H47" s="1"/>
      <c r="I47" s="1"/>
      <c r="J47" s="1"/>
    </row>
    <row r="48" spans="1:11" x14ac:dyDescent="0.25">
      <c r="A48" s="72"/>
      <c r="B48" s="1"/>
      <c r="C48" s="1"/>
      <c r="D48" s="1"/>
      <c r="E48" s="1"/>
      <c r="F48" s="1"/>
      <c r="G48" s="1"/>
      <c r="H48" s="1"/>
      <c r="I48" s="1"/>
      <c r="J48" s="1"/>
    </row>
    <row r="49" spans="1:11" ht="27" customHeight="1" thickBot="1" x14ac:dyDescent="0.3">
      <c r="A49" s="1053" t="s">
        <v>301</v>
      </c>
      <c r="B49" s="1053"/>
      <c r="C49" s="1053"/>
      <c r="D49" s="1053"/>
      <c r="E49" s="1053"/>
      <c r="F49" s="1053"/>
      <c r="G49" s="75"/>
      <c r="H49" s="75"/>
      <c r="I49" s="75"/>
      <c r="J49" s="75"/>
      <c r="K49" s="75"/>
    </row>
    <row r="50" spans="1:11" ht="13.8" thickBot="1" x14ac:dyDescent="0.3">
      <c r="B50" s="1061" t="s">
        <v>898</v>
      </c>
      <c r="C50" s="1062"/>
      <c r="D50" s="1062"/>
      <c r="E50" s="1062"/>
      <c r="F50" s="1062"/>
      <c r="G50" s="1"/>
      <c r="H50" s="1"/>
      <c r="I50" s="1"/>
      <c r="J50" s="1"/>
    </row>
    <row r="51" spans="1:11" ht="13.8" thickBot="1" x14ac:dyDescent="0.3">
      <c r="A51" s="310"/>
      <c r="B51" s="311" t="s">
        <v>180</v>
      </c>
      <c r="C51" s="312" t="s">
        <v>195</v>
      </c>
      <c r="D51" s="313" t="s">
        <v>196</v>
      </c>
      <c r="E51" s="314" t="s">
        <v>197</v>
      </c>
      <c r="F51" s="314" t="s">
        <v>198</v>
      </c>
      <c r="G51" s="1"/>
      <c r="H51" s="1"/>
      <c r="I51" s="1"/>
      <c r="J51" s="1"/>
    </row>
    <row r="52" spans="1:11" ht="13.8" thickBot="1" x14ac:dyDescent="0.3">
      <c r="A52" s="284" t="s">
        <v>180</v>
      </c>
      <c r="B52" s="285">
        <v>9.1696178106951853E-2</v>
      </c>
      <c r="C52" s="286">
        <v>0.15470070925103396</v>
      </c>
      <c r="D52" s="287">
        <v>2.8646318305884488E-2</v>
      </c>
      <c r="E52" s="288">
        <v>0.19554225350831334</v>
      </c>
      <c r="F52" s="288">
        <v>-0.15817868956040193</v>
      </c>
      <c r="G52" s="1"/>
      <c r="H52" s="1"/>
      <c r="I52" s="1"/>
      <c r="J52" s="1"/>
    </row>
    <row r="53" spans="1:11" ht="13.8" thickTop="1" x14ac:dyDescent="0.25">
      <c r="A53" s="299" t="s">
        <v>199</v>
      </c>
      <c r="B53" s="300">
        <v>7.8949101738420957E-2</v>
      </c>
      <c r="C53" s="725">
        <v>8.7730392017855152E-2</v>
      </c>
      <c r="D53" s="576">
        <v>-1.4364371065314185E-2</v>
      </c>
      <c r="E53" s="576">
        <v>-0.22838833773384115</v>
      </c>
      <c r="F53" s="576">
        <v>7.4229640840323352E-2</v>
      </c>
      <c r="G53" s="1"/>
      <c r="H53" s="1"/>
      <c r="I53" s="1"/>
      <c r="J53" s="1"/>
    </row>
    <row r="54" spans="1:11" x14ac:dyDescent="0.25">
      <c r="A54" s="289" t="s">
        <v>200</v>
      </c>
      <c r="B54" s="290">
        <v>0.2139400996002192</v>
      </c>
      <c r="C54" s="723">
        <v>0.31076282678449019</v>
      </c>
      <c r="D54" s="568">
        <v>9.8875886392942647E-2</v>
      </c>
      <c r="E54" s="568">
        <v>0.77786118140719718</v>
      </c>
      <c r="F54" s="568">
        <v>0.83205916204652031</v>
      </c>
      <c r="G54" s="1"/>
      <c r="H54" s="1"/>
      <c r="I54" s="1"/>
      <c r="J54" s="1"/>
    </row>
    <row r="55" spans="1:11" x14ac:dyDescent="0.25">
      <c r="A55" s="304" t="s">
        <v>201</v>
      </c>
      <c r="B55" s="305">
        <v>0.34938755736634164</v>
      </c>
      <c r="C55" s="726">
        <v>0.16382522712393399</v>
      </c>
      <c r="D55" s="567">
        <v>0.44022499426753514</v>
      </c>
      <c r="E55" s="567">
        <v>-0.67230172188566162</v>
      </c>
      <c r="F55" s="567">
        <v>-0.38510950717738557</v>
      </c>
      <c r="G55" s="1"/>
      <c r="H55" s="1"/>
      <c r="I55" s="1"/>
      <c r="J55" s="1"/>
    </row>
    <row r="56" spans="1:11" x14ac:dyDescent="0.25">
      <c r="A56" s="289" t="s">
        <v>202</v>
      </c>
      <c r="B56" s="290">
        <v>-0.25795581088489894</v>
      </c>
      <c r="C56" s="723">
        <v>-0.46728803378192441</v>
      </c>
      <c r="D56" s="568">
        <v>-0.18541879034032749</v>
      </c>
      <c r="E56" s="568">
        <v>-0.40656257980916111</v>
      </c>
      <c r="F56" s="922" t="s">
        <v>899</v>
      </c>
      <c r="G56" s="1"/>
      <c r="H56" s="1"/>
      <c r="I56" s="1"/>
      <c r="J56" s="1"/>
    </row>
    <row r="57" spans="1:11" x14ac:dyDescent="0.25">
      <c r="A57" s="304" t="s">
        <v>203</v>
      </c>
      <c r="B57" s="305">
        <v>0.26589928701323617</v>
      </c>
      <c r="C57" s="726">
        <v>0.52218968170507929</v>
      </c>
      <c r="D57" s="567">
        <v>-0.79221915491768036</v>
      </c>
      <c r="E57" s="567">
        <v>-0.63175467145414088</v>
      </c>
      <c r="F57" s="567">
        <v>0.11537062222197592</v>
      </c>
      <c r="G57" s="1"/>
      <c r="H57" s="1"/>
      <c r="I57" s="1"/>
      <c r="J57" s="1"/>
    </row>
    <row r="58" spans="1:11" x14ac:dyDescent="0.25">
      <c r="A58" s="289" t="s">
        <v>204</v>
      </c>
      <c r="B58" s="290">
        <v>0.17151455057300424</v>
      </c>
      <c r="C58" s="723">
        <v>0.41978001622442895</v>
      </c>
      <c r="D58" s="568">
        <v>4.8889250397814665E-2</v>
      </c>
      <c r="E58" s="568">
        <v>-0.56457951457619338</v>
      </c>
      <c r="F58" s="568" t="s">
        <v>695</v>
      </c>
      <c r="G58" s="1"/>
      <c r="H58" s="1"/>
      <c r="I58" s="1"/>
      <c r="J58" s="1"/>
    </row>
    <row r="59" spans="1:11" x14ac:dyDescent="0.25">
      <c r="A59" s="304" t="s">
        <v>205</v>
      </c>
      <c r="B59" s="305">
        <v>3.2495780685728448E-3</v>
      </c>
      <c r="C59" s="726">
        <v>4.4246657958410651E-2</v>
      </c>
      <c r="D59" s="567">
        <v>9.120060450469758E-3</v>
      </c>
      <c r="E59" s="567">
        <v>-0.58728663051229568</v>
      </c>
      <c r="F59" s="567">
        <v>-1</v>
      </c>
      <c r="G59" s="1"/>
      <c r="H59" s="1"/>
      <c r="I59" s="1"/>
      <c r="J59" s="1"/>
    </row>
    <row r="60" spans="1:11" x14ac:dyDescent="0.25">
      <c r="A60" s="289" t="s">
        <v>206</v>
      </c>
      <c r="B60" s="290">
        <v>0.22945622780633279</v>
      </c>
      <c r="C60" s="723">
        <v>0.72263462121489463</v>
      </c>
      <c r="D60" s="568">
        <v>0.12728018823461329</v>
      </c>
      <c r="E60" s="568">
        <v>-0.1132731023292598</v>
      </c>
      <c r="F60" s="568">
        <v>-0.65951704664261879</v>
      </c>
      <c r="G60" s="1"/>
      <c r="H60" s="1"/>
      <c r="I60" s="1"/>
      <c r="J60" s="1"/>
    </row>
    <row r="61" spans="1:11" x14ac:dyDescent="0.25">
      <c r="A61" s="304" t="s">
        <v>207</v>
      </c>
      <c r="B61" s="305">
        <v>-0.27638416747907912</v>
      </c>
      <c r="C61" s="726">
        <v>-0.60311568632316082</v>
      </c>
      <c r="D61" s="567">
        <v>-0.2405260211825373</v>
      </c>
      <c r="E61" s="567">
        <v>0.63913460687815671</v>
      </c>
      <c r="F61" s="567">
        <v>-0.6058215659069528</v>
      </c>
      <c r="G61" s="1"/>
      <c r="H61" s="1"/>
      <c r="I61" s="1"/>
      <c r="J61" s="1"/>
    </row>
    <row r="62" spans="1:11" x14ac:dyDescent="0.25">
      <c r="A62" s="289" t="s">
        <v>208</v>
      </c>
      <c r="B62" s="290">
        <v>0.33024131442182592</v>
      </c>
      <c r="C62" s="723">
        <v>2.0769869910072623</v>
      </c>
      <c r="D62" s="568">
        <v>0.20192840421459923</v>
      </c>
      <c r="E62" s="568">
        <v>20.170398330707972</v>
      </c>
      <c r="F62" s="568">
        <v>5.5151590384402889</v>
      </c>
      <c r="G62" s="1"/>
      <c r="H62" s="1"/>
      <c r="I62" s="1"/>
      <c r="J62" s="1"/>
    </row>
    <row r="63" spans="1:11" ht="13.8" thickBot="1" x14ac:dyDescent="0.3">
      <c r="A63" s="279" t="s">
        <v>209</v>
      </c>
      <c r="B63" s="280">
        <v>-0.12857905959674865</v>
      </c>
      <c r="C63" s="322">
        <v>0.24821641151432838</v>
      </c>
      <c r="D63" s="323">
        <v>-0.18344089046933532</v>
      </c>
      <c r="E63" s="323">
        <v>0.47150294980486551</v>
      </c>
      <c r="F63" s="323">
        <v>-0.25522174005194043</v>
      </c>
      <c r="G63" s="1"/>
      <c r="H63" s="1"/>
      <c r="I63" s="1"/>
      <c r="J63" s="1"/>
    </row>
    <row r="64" spans="1:11" x14ac:dyDescent="0.25">
      <c r="A64" s="72"/>
      <c r="B64" s="1"/>
      <c r="C64" s="1"/>
      <c r="D64" s="1"/>
      <c r="E64" s="1"/>
      <c r="F64" s="1"/>
      <c r="G64" s="1"/>
      <c r="H64" s="1"/>
      <c r="I64" s="1"/>
      <c r="J64" s="1"/>
    </row>
    <row r="65" spans="1:10" x14ac:dyDescent="0.25">
      <c r="A65" s="1"/>
      <c r="B65" s="1"/>
      <c r="C65" s="1"/>
      <c r="D65" s="1"/>
      <c r="E65" s="1"/>
      <c r="F65" s="1"/>
      <c r="G65" s="1"/>
      <c r="H65" s="1"/>
      <c r="I65" s="1"/>
      <c r="J65" s="1"/>
    </row>
    <row r="66" spans="1:10" x14ac:dyDescent="0.25">
      <c r="A66" s="1"/>
      <c r="B66" s="1"/>
      <c r="C66" s="1"/>
      <c r="D66" s="1"/>
      <c r="E66" s="1"/>
      <c r="F66" s="1"/>
      <c r="G66" s="1"/>
      <c r="H66" s="1"/>
      <c r="I66" s="1"/>
      <c r="J66" s="1"/>
    </row>
    <row r="67" spans="1:10" x14ac:dyDescent="0.25">
      <c r="A67" s="1"/>
      <c r="B67" s="1"/>
      <c r="C67" s="1"/>
      <c r="D67" s="1"/>
      <c r="E67" s="1"/>
      <c r="F67" s="1"/>
      <c r="G67" s="1"/>
      <c r="H67" s="1"/>
      <c r="I67" s="1"/>
      <c r="J67" s="1"/>
    </row>
    <row r="68" spans="1:10" x14ac:dyDescent="0.25">
      <c r="A68" s="1"/>
      <c r="B68" s="1"/>
      <c r="C68" s="1"/>
      <c r="D68" s="1"/>
      <c r="E68" s="1"/>
      <c r="F68" s="1"/>
      <c r="G68" s="1"/>
      <c r="H68" s="1"/>
      <c r="I68" s="1"/>
      <c r="J68" s="1"/>
    </row>
    <row r="69" spans="1:10" x14ac:dyDescent="0.25">
      <c r="A69" s="1"/>
      <c r="B69" s="1"/>
      <c r="C69" s="1"/>
      <c r="D69" s="1"/>
      <c r="E69" s="1"/>
      <c r="F69" s="1"/>
      <c r="G69" s="1"/>
      <c r="H69" s="1"/>
      <c r="I69" s="1"/>
      <c r="J69" s="1"/>
    </row>
    <row r="70" spans="1:10" x14ac:dyDescent="0.25">
      <c r="A70" s="1"/>
      <c r="B70" s="1"/>
      <c r="C70" s="1"/>
      <c r="D70" s="1"/>
      <c r="E70" s="1"/>
      <c r="F70" s="1"/>
      <c r="G70" s="1"/>
      <c r="H70" s="1"/>
      <c r="I70" s="1"/>
      <c r="J70" s="1"/>
    </row>
    <row r="71" spans="1:10" x14ac:dyDescent="0.25">
      <c r="A71" s="1"/>
      <c r="B71" s="1"/>
      <c r="C71" s="1"/>
      <c r="D71" s="1"/>
      <c r="E71" s="1"/>
      <c r="F71" s="1"/>
      <c r="G71" s="1"/>
      <c r="H71" s="1"/>
      <c r="I71" s="1"/>
      <c r="J71" s="1"/>
    </row>
    <row r="72" spans="1:10" x14ac:dyDescent="0.25">
      <c r="A72" s="1"/>
      <c r="B72" s="1"/>
      <c r="C72" s="1"/>
      <c r="D72" s="1"/>
      <c r="E72" s="1"/>
      <c r="F72" s="1"/>
      <c r="G72" s="1"/>
      <c r="H72" s="1"/>
      <c r="I72" s="1"/>
      <c r="J72" s="1"/>
    </row>
    <row r="73" spans="1:10" x14ac:dyDescent="0.25">
      <c r="A73" s="1"/>
      <c r="B73" s="1"/>
      <c r="C73" s="1"/>
      <c r="D73" s="1"/>
      <c r="E73" s="1"/>
      <c r="F73" s="1"/>
      <c r="G73" s="1"/>
      <c r="H73" s="1"/>
      <c r="I73" s="1"/>
      <c r="J73" s="1"/>
    </row>
    <row r="74" spans="1:10" x14ac:dyDescent="0.25">
      <c r="A74" s="1"/>
      <c r="B74" s="1"/>
      <c r="C74" s="1"/>
      <c r="D74" s="1"/>
      <c r="E74" s="1"/>
      <c r="F74" s="1"/>
      <c r="G74" s="1"/>
      <c r="H74" s="1"/>
      <c r="I74" s="1"/>
      <c r="J74" s="1"/>
    </row>
    <row r="75" spans="1:10" x14ac:dyDescent="0.25">
      <c r="A75" s="1"/>
      <c r="B75" s="1"/>
      <c r="C75" s="1"/>
      <c r="D75" s="1"/>
      <c r="E75" s="1"/>
      <c r="F75" s="1"/>
      <c r="G75" s="1"/>
      <c r="H75" s="1"/>
      <c r="I75" s="1"/>
      <c r="J75" s="1"/>
    </row>
    <row r="76" spans="1:10" x14ac:dyDescent="0.25">
      <c r="A76" s="1"/>
      <c r="B76" s="1"/>
      <c r="C76" s="1"/>
      <c r="D76" s="1"/>
      <c r="E76" s="1"/>
      <c r="F76" s="1"/>
      <c r="G76" s="1"/>
      <c r="H76" s="1"/>
      <c r="I76" s="1"/>
      <c r="J76" s="1"/>
    </row>
  </sheetData>
  <mergeCells count="5">
    <mergeCell ref="A1:F1"/>
    <mergeCell ref="A17:F17"/>
    <mergeCell ref="A33:F33"/>
    <mergeCell ref="A49:F49"/>
    <mergeCell ref="B50:F50"/>
  </mergeCells>
  <pageMargins left="0.78740157480314965" right="0.59055118110236227" top="0.78740157480314965" bottom="0.39370078740157483" header="0" footer="0.39370078740157483"/>
  <pageSetup paperSize="9" orientation="portrait" r:id="rId1"/>
  <headerFooter scaleWithDoc="0">
    <oddFooter>&amp;R&amp;9&amp;P</oddFooter>
  </headerFooter>
  <rowBreaks count="1" manualBreakCount="1">
    <brk id="48" max="16383" man="1"/>
  </rowBreaks>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showZeros="0" zoomScaleNormal="100" workbookViewId="0"/>
  </sheetViews>
  <sheetFormatPr baseColWidth="10" defaultRowHeight="13.2" x14ac:dyDescent="0.25"/>
  <cols>
    <col min="1" max="1" width="18" bestFit="1" customWidth="1"/>
    <col min="2" max="3" width="9.88671875" bestFit="1" customWidth="1"/>
    <col min="4" max="4" width="10.33203125" bestFit="1" customWidth="1"/>
    <col min="5" max="5" width="10.33203125" customWidth="1"/>
    <col min="6" max="6" width="9.5546875" customWidth="1"/>
    <col min="7" max="7" width="8.109375" customWidth="1"/>
    <col min="8" max="8" width="10.109375" bestFit="1" customWidth="1"/>
    <col min="9" max="9" width="7.88671875" customWidth="1"/>
  </cols>
  <sheetData>
    <row r="1" spans="1:17" ht="27" customHeight="1" thickBot="1" x14ac:dyDescent="0.3">
      <c r="A1" s="1053" t="s">
        <v>294</v>
      </c>
      <c r="B1" s="1053"/>
      <c r="C1" s="1053"/>
      <c r="D1" s="1053"/>
      <c r="E1" s="1053"/>
      <c r="F1" s="1053"/>
      <c r="G1" s="1053"/>
      <c r="H1" s="1053"/>
      <c r="I1" s="75"/>
      <c r="J1" s="75"/>
    </row>
    <row r="2" spans="1:17" ht="13.8" thickBot="1" x14ac:dyDescent="0.3">
      <c r="A2" s="255"/>
      <c r="B2" s="257" t="s">
        <v>180</v>
      </c>
      <c r="C2" s="190" t="s">
        <v>195</v>
      </c>
      <c r="D2" s="232" t="s">
        <v>196</v>
      </c>
      <c r="E2" s="192" t="s">
        <v>197</v>
      </c>
      <c r="F2" s="192" t="s">
        <v>198</v>
      </c>
      <c r="J2" s="75"/>
      <c r="K2" s="75"/>
      <c r="L2" s="75"/>
      <c r="M2" s="75"/>
      <c r="N2" s="75"/>
      <c r="O2" s="75"/>
      <c r="P2" s="75"/>
      <c r="Q2" s="75"/>
    </row>
    <row r="3" spans="1:17" ht="13.8" thickBot="1" x14ac:dyDescent="0.3">
      <c r="A3" s="193" t="s">
        <v>180</v>
      </c>
      <c r="B3" s="764">
        <v>2352200.9433462629</v>
      </c>
      <c r="C3" s="194">
        <v>1203896.6215094728</v>
      </c>
      <c r="D3" s="261">
        <v>1089481.0820982116</v>
      </c>
      <c r="E3" s="195">
        <v>48346.965981524605</v>
      </c>
      <c r="F3" s="195">
        <v>10476.273757054001</v>
      </c>
      <c r="J3" s="75"/>
      <c r="K3" s="75"/>
      <c r="L3" s="75"/>
      <c r="M3" s="75"/>
      <c r="N3" s="75"/>
      <c r="O3" s="75"/>
      <c r="P3" s="75"/>
      <c r="Q3" s="75"/>
    </row>
    <row r="4" spans="1:17" ht="13.8" thickTop="1" x14ac:dyDescent="0.25">
      <c r="A4" s="217" t="s">
        <v>210</v>
      </c>
      <c r="B4" s="273">
        <v>1615229.7045889397</v>
      </c>
      <c r="C4" s="727">
        <v>942226.1719401594</v>
      </c>
      <c r="D4" s="728">
        <v>621003.55429605336</v>
      </c>
      <c r="E4" s="729">
        <v>42331.784054346004</v>
      </c>
      <c r="F4" s="729">
        <v>9668.1942983810004</v>
      </c>
    </row>
    <row r="5" spans="1:17" x14ac:dyDescent="0.25">
      <c r="A5" s="196" t="s">
        <v>211</v>
      </c>
      <c r="B5" s="263">
        <v>345763.17883473187</v>
      </c>
      <c r="C5" s="730">
        <v>41647.338106911397</v>
      </c>
      <c r="D5" s="731">
        <v>301334.04242827243</v>
      </c>
      <c r="E5" s="732">
        <v>2428.6642663399998</v>
      </c>
      <c r="F5" s="732">
        <v>353.13403320799995</v>
      </c>
    </row>
    <row r="6" spans="1:17" ht="13.8" thickBot="1" x14ac:dyDescent="0.3">
      <c r="A6" s="241" t="s">
        <v>212</v>
      </c>
      <c r="B6" s="316">
        <v>391208.05992259143</v>
      </c>
      <c r="C6" s="575">
        <v>220023.11146240195</v>
      </c>
      <c r="D6" s="781">
        <v>167143.48537388587</v>
      </c>
      <c r="E6" s="724">
        <v>3586.5176608385996</v>
      </c>
      <c r="F6" s="724">
        <v>454.94542546500003</v>
      </c>
    </row>
    <row r="7" spans="1:17" x14ac:dyDescent="0.25">
      <c r="A7" s="72"/>
      <c r="B7" s="1"/>
      <c r="C7" s="1"/>
      <c r="D7" s="1"/>
      <c r="E7" s="1"/>
      <c r="F7" s="1"/>
      <c r="G7" s="1"/>
      <c r="H7" s="1"/>
      <c r="I7" s="1"/>
    </row>
    <row r="8" spans="1:17" x14ac:dyDescent="0.25">
      <c r="A8" s="72"/>
      <c r="B8" s="1"/>
      <c r="C8" s="1"/>
      <c r="D8" s="1"/>
      <c r="E8" s="1"/>
      <c r="F8" s="1"/>
      <c r="G8" s="1"/>
      <c r="H8" s="1"/>
      <c r="I8" s="1"/>
    </row>
    <row r="9" spans="1:17" x14ac:dyDescent="0.25">
      <c r="A9" s="4"/>
      <c r="B9" s="1"/>
      <c r="C9" s="2"/>
      <c r="D9" s="2"/>
      <c r="E9" s="1"/>
      <c r="F9" s="1"/>
      <c r="G9" s="1"/>
      <c r="H9" s="1"/>
      <c r="I9" s="1"/>
    </row>
    <row r="10" spans="1:17" ht="27" customHeight="1" thickBot="1" x14ac:dyDescent="0.3">
      <c r="A10" s="1053" t="s">
        <v>295</v>
      </c>
      <c r="B10" s="1053"/>
      <c r="C10" s="1053"/>
      <c r="D10" s="1053"/>
      <c r="E10" s="1053"/>
      <c r="F10" s="1053"/>
      <c r="G10" s="1053"/>
      <c r="H10" s="1053"/>
      <c r="I10" s="75"/>
      <c r="J10" s="75"/>
    </row>
    <row r="11" spans="1:17" ht="13.8" thickBot="1" x14ac:dyDescent="0.3">
      <c r="A11" s="255"/>
      <c r="B11" s="257" t="s">
        <v>180</v>
      </c>
      <c r="C11" s="190" t="s">
        <v>195</v>
      </c>
      <c r="D11" s="232" t="s">
        <v>196</v>
      </c>
      <c r="E11" s="192" t="s">
        <v>197</v>
      </c>
      <c r="F11" s="192" t="s">
        <v>198</v>
      </c>
      <c r="G11" s="1"/>
      <c r="H11" s="1"/>
      <c r="I11" s="1"/>
    </row>
    <row r="12" spans="1:17" ht="13.8" thickBot="1" x14ac:dyDescent="0.3">
      <c r="A12" s="193" t="s">
        <v>180</v>
      </c>
      <c r="B12" s="335">
        <v>1</v>
      </c>
      <c r="C12" s="204">
        <v>0.51181708132333215</v>
      </c>
      <c r="D12" s="336">
        <v>0.46317517437447575</v>
      </c>
      <c r="E12" s="205">
        <v>2.0553926788561595E-2</v>
      </c>
      <c r="F12" s="205">
        <v>4.4538175136305987E-3</v>
      </c>
      <c r="G12" s="1"/>
      <c r="H12" s="1"/>
      <c r="I12" s="1"/>
    </row>
    <row r="13" spans="1:17" ht="13.8" thickTop="1" x14ac:dyDescent="0.25">
      <c r="A13" s="217" t="s">
        <v>210</v>
      </c>
      <c r="B13" s="344">
        <v>1</v>
      </c>
      <c r="C13" s="218">
        <v>0.58333880887854694</v>
      </c>
      <c r="D13" s="345">
        <v>0.38446764106167347</v>
      </c>
      <c r="E13" s="219">
        <v>2.6207903392365506E-2</v>
      </c>
      <c r="F13" s="219">
        <v>5.9856466674140709E-3</v>
      </c>
      <c r="G13" s="1"/>
      <c r="H13" s="1"/>
      <c r="I13" s="1"/>
    </row>
    <row r="14" spans="1:17" x14ac:dyDescent="0.25">
      <c r="A14" s="196" t="s">
        <v>211</v>
      </c>
      <c r="B14" s="346">
        <v>1</v>
      </c>
      <c r="C14" s="206">
        <v>0.12045047204641192</v>
      </c>
      <c r="D14" s="252">
        <v>0.87150414177648539</v>
      </c>
      <c r="E14" s="207">
        <v>7.0240685388332069E-3</v>
      </c>
      <c r="F14" s="207">
        <v>1.0213176382693752E-3</v>
      </c>
      <c r="G14" s="1"/>
      <c r="H14" s="1"/>
      <c r="I14" s="1"/>
    </row>
    <row r="15" spans="1:17" ht="13.8" thickBot="1" x14ac:dyDescent="0.3">
      <c r="A15" s="241" t="s">
        <v>212</v>
      </c>
      <c r="B15" s="320">
        <v>1</v>
      </c>
      <c r="C15" s="321">
        <v>0.56241967894510669</v>
      </c>
      <c r="D15" s="348">
        <v>0.42724959553992481</v>
      </c>
      <c r="E15" s="339">
        <v>9.1678010456846572E-3</v>
      </c>
      <c r="F15" s="339">
        <v>1.1629244692837369E-3</v>
      </c>
      <c r="G15" s="1"/>
      <c r="H15" s="1"/>
      <c r="I15" s="1"/>
    </row>
    <row r="16" spans="1:17" x14ac:dyDescent="0.25">
      <c r="A16" s="72"/>
      <c r="B16" s="1"/>
      <c r="C16" s="1"/>
      <c r="D16" s="1"/>
      <c r="E16" s="1"/>
      <c r="F16" s="1"/>
      <c r="G16" s="1"/>
      <c r="H16" s="98"/>
      <c r="I16" s="1"/>
    </row>
    <row r="17" spans="1:10" x14ac:dyDescent="0.25">
      <c r="A17" s="72"/>
      <c r="B17" s="1"/>
      <c r="C17" s="1"/>
      <c r="D17" s="1"/>
      <c r="E17" s="1"/>
      <c r="F17" s="1"/>
      <c r="G17" s="1"/>
      <c r="H17" s="98"/>
      <c r="I17" s="1"/>
    </row>
    <row r="18" spans="1:10" x14ac:dyDescent="0.25">
      <c r="A18" s="1"/>
      <c r="B18" s="1"/>
      <c r="C18" s="1"/>
      <c r="D18" s="1"/>
      <c r="E18" s="1"/>
      <c r="F18" s="1"/>
      <c r="G18" s="1"/>
      <c r="H18" s="1"/>
      <c r="I18" s="1"/>
    </row>
    <row r="19" spans="1:10" ht="27" customHeight="1" thickBot="1" x14ac:dyDescent="0.3">
      <c r="A19" s="1053" t="s">
        <v>296</v>
      </c>
      <c r="B19" s="1053"/>
      <c r="C19" s="1053"/>
      <c r="D19" s="1053"/>
      <c r="E19" s="1053"/>
      <c r="F19" s="1053"/>
      <c r="G19" s="1053"/>
      <c r="H19" s="1053"/>
      <c r="I19" s="75"/>
      <c r="J19" s="75"/>
    </row>
    <row r="20" spans="1:10" ht="13.8" thickBot="1" x14ac:dyDescent="0.3">
      <c r="A20" s="255"/>
      <c r="B20" s="257" t="s">
        <v>180</v>
      </c>
      <c r="C20" s="190" t="s">
        <v>195</v>
      </c>
      <c r="D20" s="232" t="s">
        <v>196</v>
      </c>
      <c r="E20" s="192" t="s">
        <v>197</v>
      </c>
      <c r="F20" s="192" t="s">
        <v>198</v>
      </c>
      <c r="G20" s="1"/>
      <c r="H20" s="1"/>
      <c r="I20" s="1"/>
    </row>
    <row r="21" spans="1:10" ht="13.8" thickBot="1" x14ac:dyDescent="0.3">
      <c r="A21" s="193" t="s">
        <v>180</v>
      </c>
      <c r="B21" s="335">
        <v>1</v>
      </c>
      <c r="C21" s="204">
        <v>1</v>
      </c>
      <c r="D21" s="336">
        <v>1</v>
      </c>
      <c r="E21" s="205">
        <v>1</v>
      </c>
      <c r="F21" s="205">
        <v>1</v>
      </c>
      <c r="G21" s="1"/>
      <c r="H21" s="1"/>
      <c r="I21" s="1"/>
    </row>
    <row r="22" spans="1:10" ht="13.8" thickTop="1" x14ac:dyDescent="0.25">
      <c r="A22" s="217" t="s">
        <v>210</v>
      </c>
      <c r="B22" s="344">
        <v>0.68668865606826046</v>
      </c>
      <c r="C22" s="218">
        <v>0.7826470770877112</v>
      </c>
      <c r="D22" s="345">
        <v>0.56999939191240845</v>
      </c>
      <c r="E22" s="219">
        <v>0.87558305252335267</v>
      </c>
      <c r="F22" s="219">
        <v>0.92286575576273999</v>
      </c>
      <c r="G22" s="1"/>
      <c r="H22" s="1"/>
      <c r="I22" s="1"/>
    </row>
    <row r="23" spans="1:10" x14ac:dyDescent="0.25">
      <c r="A23" s="196" t="s">
        <v>211</v>
      </c>
      <c r="B23" s="346">
        <v>0.1469955956836094</v>
      </c>
      <c r="C23" s="206">
        <v>3.459378269098639E-2</v>
      </c>
      <c r="D23" s="252">
        <v>0.27658492412547331</v>
      </c>
      <c r="E23" s="207">
        <v>5.0234057443606574E-2</v>
      </c>
      <c r="F23" s="207">
        <v>3.3707980661561443E-2</v>
      </c>
      <c r="G23" s="1"/>
      <c r="H23" s="1"/>
      <c r="I23" s="1"/>
    </row>
    <row r="24" spans="1:10" ht="13.8" thickBot="1" x14ac:dyDescent="0.3">
      <c r="A24" s="241" t="s">
        <v>212</v>
      </c>
      <c r="B24" s="320">
        <v>0.1663157482481302</v>
      </c>
      <c r="C24" s="321">
        <v>0.18275914022130238</v>
      </c>
      <c r="D24" s="348">
        <v>0.15341568396211827</v>
      </c>
      <c r="E24" s="339">
        <v>7.4182890033040697E-2</v>
      </c>
      <c r="F24" s="339">
        <v>4.3426263575698482E-2</v>
      </c>
      <c r="G24" s="1"/>
      <c r="H24" s="1"/>
      <c r="I24" s="1"/>
    </row>
    <row r="25" spans="1:10" x14ac:dyDescent="0.25">
      <c r="A25" s="72"/>
      <c r="B25" s="1"/>
      <c r="C25" s="1"/>
      <c r="D25" s="1"/>
      <c r="E25" s="1"/>
      <c r="F25" s="1"/>
      <c r="G25" s="1"/>
      <c r="H25" s="1"/>
      <c r="I25" s="1"/>
    </row>
    <row r="26" spans="1:10" x14ac:dyDescent="0.25">
      <c r="A26" s="1"/>
      <c r="B26" s="1"/>
      <c r="C26" s="1"/>
      <c r="D26" s="1"/>
      <c r="E26" s="1"/>
      <c r="F26" s="1"/>
      <c r="G26" s="1"/>
      <c r="H26" s="1"/>
      <c r="I26" s="1"/>
    </row>
    <row r="28" spans="1:10" ht="27" customHeight="1" thickBot="1" x14ac:dyDescent="0.3">
      <c r="A28" s="1053" t="s">
        <v>297</v>
      </c>
      <c r="B28" s="1053"/>
      <c r="C28" s="1053"/>
      <c r="D28" s="1053"/>
      <c r="E28" s="1053"/>
      <c r="F28" s="1053"/>
      <c r="G28" s="1053"/>
      <c r="H28" s="1053"/>
      <c r="I28" s="75"/>
      <c r="J28" s="75"/>
    </row>
    <row r="29" spans="1:10" ht="13.8" thickBot="1" x14ac:dyDescent="0.3">
      <c r="A29" s="1"/>
      <c r="B29" s="1061" t="s">
        <v>898</v>
      </c>
      <c r="C29" s="1062"/>
      <c r="D29" s="1062"/>
      <c r="E29" s="1062"/>
      <c r="F29" s="1062"/>
    </row>
    <row r="30" spans="1:10" ht="13.8" thickBot="1" x14ac:dyDescent="0.3">
      <c r="A30" s="310"/>
      <c r="B30" s="311" t="s">
        <v>180</v>
      </c>
      <c r="C30" s="312" t="s">
        <v>195</v>
      </c>
      <c r="D30" s="313" t="s">
        <v>196</v>
      </c>
      <c r="E30" s="314" t="s">
        <v>197</v>
      </c>
      <c r="F30" s="314" t="s">
        <v>198</v>
      </c>
    </row>
    <row r="31" spans="1:10" ht="13.8" thickBot="1" x14ac:dyDescent="0.3">
      <c r="A31" s="284" t="s">
        <v>180</v>
      </c>
      <c r="B31" s="285">
        <v>9.1696178106951187E-2</v>
      </c>
      <c r="C31" s="286">
        <v>0.15470070925103219</v>
      </c>
      <c r="D31" s="287">
        <v>2.8646318305884932E-2</v>
      </c>
      <c r="E31" s="288">
        <v>0.19554225350831356</v>
      </c>
      <c r="F31" s="288">
        <v>-0.15817868956040193</v>
      </c>
    </row>
    <row r="32" spans="1:10" ht="13.8" thickTop="1" x14ac:dyDescent="0.25">
      <c r="A32" s="299" t="s">
        <v>210</v>
      </c>
      <c r="B32" s="300">
        <v>9.8224408207727931E-2</v>
      </c>
      <c r="C32" s="725">
        <v>0.17059465432848642</v>
      </c>
      <c r="D32" s="576">
        <v>2.554633888805613E-3</v>
      </c>
      <c r="E32" s="737">
        <v>0.1978547485039257</v>
      </c>
      <c r="F32" s="737">
        <v>-0.12832172237588646</v>
      </c>
    </row>
    <row r="33" spans="1:6" x14ac:dyDescent="0.25">
      <c r="A33" s="289" t="s">
        <v>211</v>
      </c>
      <c r="B33" s="290">
        <v>0.12085674083073927</v>
      </c>
      <c r="C33" s="723">
        <v>-0.43393557204379407</v>
      </c>
      <c r="D33" s="568">
        <v>0.2859277221553691</v>
      </c>
      <c r="E33" s="738">
        <v>8.6163765410679627</v>
      </c>
      <c r="F33" s="738">
        <v>9.3019262748961218E-2</v>
      </c>
    </row>
    <row r="34" spans="1:6" ht="13.8" thickBot="1" x14ac:dyDescent="0.3">
      <c r="A34" s="279" t="s">
        <v>212</v>
      </c>
      <c r="B34" s="280">
        <v>4.215494697403388E-2</v>
      </c>
      <c r="C34" s="322">
        <v>0.34063162463747654</v>
      </c>
      <c r="D34" s="323">
        <v>-0.18620388810277533</v>
      </c>
      <c r="E34" s="324">
        <v>-0.26007598547821575</v>
      </c>
      <c r="F34" s="324">
        <v>-0.55839938250041821</v>
      </c>
    </row>
    <row r="35" spans="1:6" x14ac:dyDescent="0.25">
      <c r="A35" s="164"/>
    </row>
  </sheetData>
  <mergeCells count="5">
    <mergeCell ref="A1:H1"/>
    <mergeCell ref="A10:H10"/>
    <mergeCell ref="A19:H19"/>
    <mergeCell ref="A28:H28"/>
    <mergeCell ref="B29:F29"/>
  </mergeCells>
  <pageMargins left="0.78740157480314965" right="0.59055118110236227" top="0.78740157480314965" bottom="0.39370078740157483" header="0" footer="0.39370078740157483"/>
  <pageSetup paperSize="9" orientation="portrait" r:id="rId1"/>
  <headerFooter scaleWithDoc="0">
    <oddFooter>&amp;R&amp;9&amp;P</oddFooter>
  </headerFooter>
  <colBreaks count="1" manualBreakCount="1">
    <brk id="9" max="1048575" man="1"/>
  </colBreaks>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showZeros="0" workbookViewId="0"/>
  </sheetViews>
  <sheetFormatPr baseColWidth="10" defaultRowHeight="13.2" x14ac:dyDescent="0.25"/>
  <cols>
    <col min="1" max="1" width="34.44140625" bestFit="1" customWidth="1"/>
    <col min="2" max="3" width="9.88671875" bestFit="1" customWidth="1"/>
    <col min="4" max="4" width="10.33203125" bestFit="1" customWidth="1"/>
    <col min="5" max="5" width="10.33203125" customWidth="1"/>
    <col min="6" max="6" width="9.5546875" bestFit="1" customWidth="1"/>
    <col min="7" max="7" width="3.6640625" customWidth="1"/>
    <col min="8" max="8" width="10.109375" bestFit="1" customWidth="1"/>
    <col min="9" max="9" width="7.88671875" customWidth="1"/>
  </cols>
  <sheetData>
    <row r="1" spans="1:17" ht="27" customHeight="1" thickBot="1" x14ac:dyDescent="0.3">
      <c r="A1" s="1053" t="s">
        <v>290</v>
      </c>
      <c r="B1" s="1053"/>
      <c r="C1" s="1053"/>
      <c r="D1" s="1053"/>
      <c r="E1" s="1053"/>
      <c r="F1" s="1053"/>
      <c r="G1" s="1053"/>
      <c r="H1" s="75"/>
      <c r="I1" s="75"/>
      <c r="J1" s="75"/>
    </row>
    <row r="2" spans="1:17" ht="13.8" thickBot="1" x14ac:dyDescent="0.3">
      <c r="A2" s="255"/>
      <c r="B2" s="257" t="s">
        <v>180</v>
      </c>
      <c r="C2" s="190" t="s">
        <v>195</v>
      </c>
      <c r="D2" s="232" t="s">
        <v>196</v>
      </c>
      <c r="E2" s="192" t="s">
        <v>197</v>
      </c>
      <c r="F2" s="192" t="s">
        <v>198</v>
      </c>
      <c r="J2" s="75"/>
      <c r="K2" s="75"/>
      <c r="L2" s="75"/>
      <c r="M2" s="75"/>
      <c r="N2" s="75"/>
      <c r="O2" s="75"/>
      <c r="P2" s="75"/>
      <c r="Q2" s="75"/>
    </row>
    <row r="3" spans="1:17" ht="13.8" thickBot="1" x14ac:dyDescent="0.3">
      <c r="A3" s="193" t="s">
        <v>180</v>
      </c>
      <c r="B3" s="764">
        <v>2352200.9433462624</v>
      </c>
      <c r="C3" s="194">
        <v>1203896.6215094733</v>
      </c>
      <c r="D3" s="261">
        <v>1089481.0820982105</v>
      </c>
      <c r="E3" s="195">
        <v>48346.965981524576</v>
      </c>
      <c r="F3" s="195">
        <v>10476.273757054001</v>
      </c>
      <c r="J3" s="75"/>
      <c r="K3" s="75"/>
      <c r="L3" s="75"/>
      <c r="M3" s="75"/>
      <c r="N3" s="75"/>
      <c r="O3" s="75"/>
      <c r="P3" s="75"/>
      <c r="Q3" s="75"/>
    </row>
    <row r="4" spans="1:17" ht="13.8" thickTop="1" x14ac:dyDescent="0.25">
      <c r="A4" s="250" t="s">
        <v>213</v>
      </c>
      <c r="B4" s="273">
        <v>882844.72030725423</v>
      </c>
      <c r="C4" s="727">
        <v>686253.77740687318</v>
      </c>
      <c r="D4" s="274">
        <v>168226.30400382978</v>
      </c>
      <c r="E4" s="224">
        <v>26074.530842220815</v>
      </c>
      <c r="F4" s="224">
        <v>2290.1080543304997</v>
      </c>
    </row>
    <row r="5" spans="1:17" x14ac:dyDescent="0.25">
      <c r="A5" s="196" t="s">
        <v>214</v>
      </c>
      <c r="B5" s="263">
        <v>880003.12443320989</v>
      </c>
      <c r="C5" s="197">
        <v>385373.84766801971</v>
      </c>
      <c r="D5" s="264">
        <v>475554.5260309173</v>
      </c>
      <c r="E5" s="198">
        <v>12550.049217176864</v>
      </c>
      <c r="F5" s="198">
        <v>6524.7015170960003</v>
      </c>
    </row>
    <row r="6" spans="1:17" x14ac:dyDescent="0.25">
      <c r="A6" s="213" t="s">
        <v>215</v>
      </c>
      <c r="B6" s="275">
        <v>438325.56438957283</v>
      </c>
      <c r="C6" s="222">
        <v>97899.450387944482</v>
      </c>
      <c r="D6" s="240">
        <v>335046.44764102477</v>
      </c>
      <c r="E6" s="223">
        <v>4265.5310271731005</v>
      </c>
      <c r="F6" s="223">
        <v>1114.1353334305002</v>
      </c>
    </row>
    <row r="7" spans="1:17" x14ac:dyDescent="0.25">
      <c r="A7" s="196" t="s">
        <v>216</v>
      </c>
      <c r="B7" s="263">
        <v>101968.20600067097</v>
      </c>
      <c r="C7" s="197">
        <v>28709.757763385001</v>
      </c>
      <c r="D7" s="264">
        <v>70625.831245814974</v>
      </c>
      <c r="E7" s="198">
        <v>2129.8202442689999</v>
      </c>
      <c r="F7" s="198">
        <v>502.79674720200001</v>
      </c>
    </row>
    <row r="8" spans="1:17" x14ac:dyDescent="0.25">
      <c r="A8" s="213" t="s">
        <v>217</v>
      </c>
      <c r="B8" s="275">
        <v>29708.720060909603</v>
      </c>
      <c r="C8" s="222">
        <v>5280.4714399089989</v>
      </c>
      <c r="D8" s="240">
        <v>21985.544005360804</v>
      </c>
      <c r="E8" s="223">
        <v>2398.1725106448002</v>
      </c>
      <c r="F8" s="923" t="s">
        <v>225</v>
      </c>
    </row>
    <row r="9" spans="1:17" ht="13.8" thickBot="1" x14ac:dyDescent="0.3">
      <c r="A9" s="200" t="s">
        <v>218</v>
      </c>
      <c r="B9" s="327">
        <v>19350.608154644997</v>
      </c>
      <c r="C9" s="201">
        <v>379.31684334199997</v>
      </c>
      <c r="D9" s="236">
        <v>18042.429171262997</v>
      </c>
      <c r="E9" s="202">
        <v>928.8621400400001</v>
      </c>
      <c r="F9" s="202">
        <v>0</v>
      </c>
    </row>
    <row r="10" spans="1:17" x14ac:dyDescent="0.25">
      <c r="A10" s="72" t="s">
        <v>224</v>
      </c>
      <c r="B10" s="1"/>
      <c r="C10" s="1"/>
      <c r="D10" s="1"/>
      <c r="E10" s="1"/>
      <c r="F10" s="1"/>
      <c r="G10" s="1"/>
      <c r="H10" s="1"/>
      <c r="I10" s="1"/>
    </row>
    <row r="11" spans="1:17" x14ac:dyDescent="0.25">
      <c r="A11" s="72"/>
      <c r="B11" s="1"/>
      <c r="C11" s="1"/>
      <c r="D11" s="1"/>
      <c r="E11" s="1"/>
      <c r="F11" s="1"/>
      <c r="G11" s="1"/>
      <c r="H11" s="1"/>
      <c r="I11" s="1"/>
    </row>
    <row r="12" spans="1:17" x14ac:dyDescent="0.25">
      <c r="A12" s="4"/>
      <c r="B12" s="1"/>
      <c r="C12" s="2"/>
      <c r="D12" s="2"/>
      <c r="E12" s="1"/>
      <c r="F12" s="1"/>
      <c r="G12" s="1"/>
      <c r="H12" s="1"/>
      <c r="I12" s="1"/>
    </row>
    <row r="13" spans="1:17" ht="27" customHeight="1" thickBot="1" x14ac:dyDescent="0.3">
      <c r="A13" s="1053" t="s">
        <v>291</v>
      </c>
      <c r="B13" s="1053"/>
      <c r="C13" s="1053"/>
      <c r="D13" s="1053"/>
      <c r="E13" s="1053"/>
      <c r="F13" s="1053"/>
      <c r="G13" s="1053"/>
      <c r="H13" s="75"/>
      <c r="I13" s="75"/>
      <c r="J13" s="75"/>
    </row>
    <row r="14" spans="1:17" ht="13.8" thickBot="1" x14ac:dyDescent="0.3">
      <c r="A14" s="255"/>
      <c r="B14" s="257" t="s">
        <v>180</v>
      </c>
      <c r="C14" s="190" t="s">
        <v>195</v>
      </c>
      <c r="D14" s="232" t="s">
        <v>196</v>
      </c>
      <c r="E14" s="192" t="s">
        <v>197</v>
      </c>
      <c r="F14" s="192" t="s">
        <v>198</v>
      </c>
      <c r="G14" s="1"/>
      <c r="H14" s="1"/>
      <c r="I14" s="1"/>
    </row>
    <row r="15" spans="1:17" ht="13.8" thickBot="1" x14ac:dyDescent="0.3">
      <c r="A15" s="193" t="s">
        <v>180</v>
      </c>
      <c r="B15" s="335">
        <v>1</v>
      </c>
      <c r="C15" s="204">
        <v>0.51181708132333248</v>
      </c>
      <c r="D15" s="336">
        <v>0.46317517437447531</v>
      </c>
      <c r="E15" s="205">
        <v>2.0553926788561584E-2</v>
      </c>
      <c r="F15" s="205">
        <v>4.4538175136305995E-3</v>
      </c>
      <c r="G15" s="1"/>
      <c r="H15" s="1"/>
      <c r="I15" s="1"/>
    </row>
    <row r="16" spans="1:17" ht="13.8" thickTop="1" x14ac:dyDescent="0.25">
      <c r="A16" s="250" t="s">
        <v>213</v>
      </c>
      <c r="B16" s="344">
        <v>1</v>
      </c>
      <c r="C16" s="218">
        <v>0.77732104142621816</v>
      </c>
      <c r="D16" s="345">
        <v>0.19055027473606276</v>
      </c>
      <c r="E16" s="219">
        <v>2.9534673813472159E-2</v>
      </c>
      <c r="F16" s="219">
        <v>2.5940100242469355E-3</v>
      </c>
      <c r="G16" s="1"/>
      <c r="H16" s="1"/>
      <c r="I16" s="1"/>
    </row>
    <row r="17" spans="1:10" x14ac:dyDescent="0.25">
      <c r="A17" s="196" t="s">
        <v>214</v>
      </c>
      <c r="B17" s="346">
        <v>1</v>
      </c>
      <c r="C17" s="206">
        <v>0.43792327205227854</v>
      </c>
      <c r="D17" s="252">
        <v>0.54040095180026915</v>
      </c>
      <c r="E17" s="207">
        <v>1.4261368930093363E-2</v>
      </c>
      <c r="F17" s="207">
        <v>7.4144072173589308E-3</v>
      </c>
      <c r="G17" s="1"/>
      <c r="H17" s="1"/>
      <c r="I17" s="1"/>
    </row>
    <row r="18" spans="1:10" x14ac:dyDescent="0.25">
      <c r="A18" s="213" t="s">
        <v>215</v>
      </c>
      <c r="B18" s="347">
        <v>1</v>
      </c>
      <c r="C18" s="214">
        <v>0.2233487123304857</v>
      </c>
      <c r="D18" s="254">
        <v>0.76437806703704791</v>
      </c>
      <c r="E18" s="215">
        <v>9.731421969680059E-3</v>
      </c>
      <c r="F18" s="215">
        <v>2.5417986627863771E-3</v>
      </c>
      <c r="G18" s="1"/>
      <c r="H18" s="1"/>
      <c r="I18" s="1"/>
    </row>
    <row r="19" spans="1:10" x14ac:dyDescent="0.25">
      <c r="A19" s="196" t="s">
        <v>216</v>
      </c>
      <c r="B19" s="346">
        <v>1</v>
      </c>
      <c r="C19" s="206">
        <v>0.28155597601860416</v>
      </c>
      <c r="D19" s="252">
        <v>0.6926260058488255</v>
      </c>
      <c r="E19" s="207">
        <v>2.0887101262279592E-2</v>
      </c>
      <c r="F19" s="207">
        <v>4.930916870290839E-3</v>
      </c>
      <c r="G19" s="1"/>
      <c r="H19" s="1"/>
      <c r="I19" s="1"/>
    </row>
    <row r="20" spans="1:10" x14ac:dyDescent="0.25">
      <c r="A20" s="213" t="s">
        <v>217</v>
      </c>
      <c r="B20" s="347">
        <v>1</v>
      </c>
      <c r="C20" s="214">
        <v>0.17774146543785249</v>
      </c>
      <c r="D20" s="254">
        <v>0.74003672861992909</v>
      </c>
      <c r="E20" s="215">
        <v>8.072284856863586E-2</v>
      </c>
      <c r="F20" s="923" t="s">
        <v>225</v>
      </c>
      <c r="G20" s="1"/>
      <c r="H20" s="1"/>
      <c r="I20" s="1"/>
    </row>
    <row r="21" spans="1:10" ht="13.8" thickBot="1" x14ac:dyDescent="0.3">
      <c r="A21" s="200" t="s">
        <v>218</v>
      </c>
      <c r="B21" s="352">
        <v>1</v>
      </c>
      <c r="C21" s="208">
        <v>1.9602321555508697E-2</v>
      </c>
      <c r="D21" s="253">
        <v>0.93239597572709987</v>
      </c>
      <c r="E21" s="209">
        <v>4.8001702717391459E-2</v>
      </c>
      <c r="F21" s="209">
        <v>0</v>
      </c>
      <c r="G21" s="1"/>
      <c r="H21" s="1"/>
      <c r="I21" s="1"/>
    </row>
    <row r="22" spans="1:10" x14ac:dyDescent="0.25">
      <c r="A22" s="72" t="s">
        <v>224</v>
      </c>
      <c r="B22" s="1"/>
      <c r="C22" s="1"/>
      <c r="D22" s="1"/>
      <c r="E22" s="1"/>
      <c r="F22" s="1"/>
      <c r="G22" s="1"/>
      <c r="H22" s="98"/>
      <c r="I22" s="1"/>
    </row>
    <row r="23" spans="1:10" x14ac:dyDescent="0.25">
      <c r="A23" s="72"/>
      <c r="B23" s="1"/>
      <c r="C23" s="1"/>
      <c r="D23" s="1"/>
      <c r="E23" s="1"/>
      <c r="F23" s="1"/>
      <c r="G23" s="1"/>
      <c r="H23" s="98"/>
      <c r="I23" s="1"/>
    </row>
    <row r="24" spans="1:10" x14ac:dyDescent="0.25">
      <c r="A24" s="1"/>
      <c r="B24" s="1"/>
      <c r="C24" s="1"/>
      <c r="D24" s="1"/>
      <c r="E24" s="1"/>
      <c r="F24" s="1"/>
      <c r="G24" s="1"/>
      <c r="H24" s="1"/>
      <c r="I24" s="1"/>
    </row>
    <row r="25" spans="1:10" ht="27" customHeight="1" thickBot="1" x14ac:dyDescent="0.3">
      <c r="A25" s="1053" t="s">
        <v>292</v>
      </c>
      <c r="B25" s="1053"/>
      <c r="C25" s="1053"/>
      <c r="D25" s="1053"/>
      <c r="E25" s="1053"/>
      <c r="F25" s="1053"/>
      <c r="G25" s="1053"/>
      <c r="H25" s="75"/>
      <c r="I25" s="75"/>
      <c r="J25" s="75"/>
    </row>
    <row r="26" spans="1:10" ht="13.8" thickBot="1" x14ac:dyDescent="0.3">
      <c r="A26" s="255"/>
      <c r="B26" s="257" t="s">
        <v>180</v>
      </c>
      <c r="C26" s="190" t="s">
        <v>195</v>
      </c>
      <c r="D26" s="232" t="s">
        <v>196</v>
      </c>
      <c r="E26" s="192" t="s">
        <v>197</v>
      </c>
      <c r="F26" s="192" t="s">
        <v>198</v>
      </c>
      <c r="G26" s="1"/>
      <c r="H26" s="1"/>
      <c r="I26" s="1"/>
    </row>
    <row r="27" spans="1:10" ht="13.8" thickBot="1" x14ac:dyDescent="0.3">
      <c r="A27" s="193" t="s">
        <v>180</v>
      </c>
      <c r="B27" s="335">
        <v>1</v>
      </c>
      <c r="C27" s="204">
        <v>1</v>
      </c>
      <c r="D27" s="336">
        <v>1</v>
      </c>
      <c r="E27" s="205">
        <v>1</v>
      </c>
      <c r="F27" s="205">
        <v>1</v>
      </c>
      <c r="G27" s="1"/>
      <c r="H27" s="1"/>
      <c r="I27" s="1"/>
    </row>
    <row r="28" spans="1:10" ht="13.8" thickTop="1" x14ac:dyDescent="0.25">
      <c r="A28" s="250" t="s">
        <v>213</v>
      </c>
      <c r="B28" s="344">
        <v>0.37532708368499818</v>
      </c>
      <c r="C28" s="218">
        <v>0.57002716441419399</v>
      </c>
      <c r="D28" s="345">
        <v>0.15440956870939512</v>
      </c>
      <c r="E28" s="219">
        <v>0.53932093385518742</v>
      </c>
      <c r="F28" s="219">
        <v>0.21859948560321829</v>
      </c>
      <c r="G28" s="1"/>
      <c r="H28" s="1"/>
      <c r="I28" s="1"/>
    </row>
    <row r="29" spans="1:10" x14ac:dyDescent="0.25">
      <c r="A29" s="196" t="s">
        <v>214</v>
      </c>
      <c r="B29" s="346">
        <v>0.37411902538450198</v>
      </c>
      <c r="C29" s="206">
        <v>0.32010543163152089</v>
      </c>
      <c r="D29" s="252">
        <v>0.43649635945495818</v>
      </c>
      <c r="E29" s="207">
        <v>0.25958297407892711</v>
      </c>
      <c r="F29" s="207">
        <v>0.62280746650999985</v>
      </c>
      <c r="G29" s="1"/>
      <c r="H29" s="714"/>
      <c r="I29" s="1"/>
    </row>
    <row r="30" spans="1:10" x14ac:dyDescent="0.25">
      <c r="A30" s="213" t="s">
        <v>215</v>
      </c>
      <c r="B30" s="347">
        <v>0.18634698945660946</v>
      </c>
      <c r="C30" s="214">
        <v>8.1318818110142965E-2</v>
      </c>
      <c r="D30" s="254">
        <v>0.30752846758547225</v>
      </c>
      <c r="E30" s="215">
        <v>8.8227481095776328E-2</v>
      </c>
      <c r="F30" s="215">
        <v>0.10634843640662961</v>
      </c>
      <c r="G30" s="1"/>
      <c r="H30" s="1"/>
      <c r="I30" s="1"/>
    </row>
    <row r="31" spans="1:10" x14ac:dyDescent="0.25">
      <c r="A31" s="196" t="s">
        <v>216</v>
      </c>
      <c r="B31" s="346">
        <v>4.3350125459778989E-2</v>
      </c>
      <c r="C31" s="206">
        <v>2.3847361351831062E-2</v>
      </c>
      <c r="D31" s="252">
        <v>6.4825202021679948E-2</v>
      </c>
      <c r="E31" s="207">
        <v>4.4052821123933494E-2</v>
      </c>
      <c r="F31" s="207">
        <v>4.7993853431278585E-2</v>
      </c>
      <c r="G31" s="1"/>
      <c r="H31" s="1"/>
      <c r="I31" s="1"/>
    </row>
    <row r="32" spans="1:10" x14ac:dyDescent="0.25">
      <c r="A32" s="213" t="s">
        <v>217</v>
      </c>
      <c r="B32" s="347">
        <v>1.2630179468700369E-2</v>
      </c>
      <c r="C32" s="214">
        <v>4.3861502271583938E-3</v>
      </c>
      <c r="D32" s="254">
        <v>2.0179830899880586E-2</v>
      </c>
      <c r="E32" s="215">
        <v>4.9603371420685292E-2</v>
      </c>
      <c r="F32" s="923" t="s">
        <v>225</v>
      </c>
      <c r="G32" s="1"/>
      <c r="H32" s="1"/>
      <c r="I32" s="1"/>
    </row>
    <row r="33" spans="1:10" ht="13.8" thickBot="1" x14ac:dyDescent="0.3">
      <c r="A33" s="200" t="s">
        <v>218</v>
      </c>
      <c r="B33" s="352">
        <v>8.2265965454110593E-3</v>
      </c>
      <c r="C33" s="208">
        <v>3.1507426515277017E-4</v>
      </c>
      <c r="D33" s="253">
        <v>1.6560571328614014E-2</v>
      </c>
      <c r="E33" s="209">
        <v>1.9212418425490395E-2</v>
      </c>
      <c r="F33" s="209">
        <v>0</v>
      </c>
      <c r="G33" s="1"/>
      <c r="H33" s="1"/>
      <c r="I33" s="1"/>
    </row>
    <row r="34" spans="1:10" x14ac:dyDescent="0.25">
      <c r="A34" s="72" t="s">
        <v>224</v>
      </c>
      <c r="B34" s="1"/>
      <c r="C34" s="1"/>
      <c r="D34" s="1"/>
      <c r="E34" s="1"/>
      <c r="F34" s="1"/>
      <c r="G34" s="1"/>
      <c r="H34" s="1"/>
      <c r="I34" s="1"/>
    </row>
    <row r="35" spans="1:10" x14ac:dyDescent="0.25">
      <c r="A35" s="1"/>
      <c r="B35" s="1"/>
      <c r="C35" s="1"/>
      <c r="D35" s="1"/>
      <c r="E35" s="1"/>
      <c r="F35" s="1"/>
      <c r="G35" s="1"/>
      <c r="H35" s="1"/>
      <c r="I35" s="1"/>
    </row>
    <row r="37" spans="1:10" ht="27" customHeight="1" thickBot="1" x14ac:dyDescent="0.3">
      <c r="A37" s="1053" t="s">
        <v>293</v>
      </c>
      <c r="B37" s="1053"/>
      <c r="C37" s="1053"/>
      <c r="D37" s="1053"/>
      <c r="E37" s="1053"/>
      <c r="F37" s="1053"/>
      <c r="G37" s="1053"/>
      <c r="H37" s="75"/>
      <c r="I37" s="75"/>
      <c r="J37" s="75"/>
    </row>
    <row r="38" spans="1:10" ht="13.8" thickBot="1" x14ac:dyDescent="0.3">
      <c r="A38" s="1"/>
      <c r="B38" s="1061" t="s">
        <v>898</v>
      </c>
      <c r="C38" s="1062"/>
      <c r="D38" s="1062"/>
      <c r="E38" s="1062"/>
      <c r="F38" s="1062"/>
    </row>
    <row r="39" spans="1:10" ht="13.8" thickBot="1" x14ac:dyDescent="0.3">
      <c r="A39" s="310"/>
      <c r="B39" s="311" t="s">
        <v>180</v>
      </c>
      <c r="C39" s="312" t="s">
        <v>195</v>
      </c>
      <c r="D39" s="313" t="s">
        <v>196</v>
      </c>
      <c r="E39" s="314" t="s">
        <v>197</v>
      </c>
      <c r="F39" s="314" t="s">
        <v>198</v>
      </c>
    </row>
    <row r="40" spans="1:10" ht="13.8" thickBot="1" x14ac:dyDescent="0.3">
      <c r="A40" s="284" t="s">
        <v>180</v>
      </c>
      <c r="B40" s="285">
        <v>9.1696178106950965E-2</v>
      </c>
      <c r="C40" s="286">
        <v>0.15470070925103374</v>
      </c>
      <c r="D40" s="287">
        <v>2.8646318305883156E-2</v>
      </c>
      <c r="E40" s="287">
        <v>0.19554225350831311</v>
      </c>
      <c r="F40" s="287">
        <v>-0.15817868956040193</v>
      </c>
    </row>
    <row r="41" spans="1:10" ht="13.8" thickTop="1" x14ac:dyDescent="0.25">
      <c r="A41" s="299" t="s">
        <v>213</v>
      </c>
      <c r="B41" s="300">
        <v>5.0143758217761736E-2</v>
      </c>
      <c r="C41" s="301">
        <v>4.5610758210400615E-2</v>
      </c>
      <c r="D41" s="302">
        <v>4.4448312414625324E-2</v>
      </c>
      <c r="E41" s="302">
        <v>0.24014488192808559</v>
      </c>
      <c r="F41" s="302">
        <v>5.1945685987513368E-3</v>
      </c>
    </row>
    <row r="42" spans="1:10" x14ac:dyDescent="0.25">
      <c r="A42" s="289" t="s">
        <v>214</v>
      </c>
      <c r="B42" s="290">
        <v>0.12460031389483506</v>
      </c>
      <c r="C42" s="291">
        <v>0.30125752079802437</v>
      </c>
      <c r="D42" s="292">
        <v>1.300399339019398E-2</v>
      </c>
      <c r="E42" s="292">
        <v>2.4342913523173415E-2</v>
      </c>
      <c r="F42" s="292">
        <v>0.40423294576496338</v>
      </c>
    </row>
    <row r="43" spans="1:10" x14ac:dyDescent="0.25">
      <c r="A43" s="304" t="s">
        <v>215</v>
      </c>
      <c r="B43" s="305">
        <v>0.16962539472187577</v>
      </c>
      <c r="C43" s="306">
        <v>0.36390517167834191</v>
      </c>
      <c r="D43" s="307">
        <v>0.13792945536955292</v>
      </c>
      <c r="E43" s="307">
        <v>-7.0634322383190451E-2</v>
      </c>
      <c r="F43" s="307">
        <v>-0.71819391523070442</v>
      </c>
    </row>
    <row r="44" spans="1:10" x14ac:dyDescent="0.25">
      <c r="A44" s="289" t="s">
        <v>216</v>
      </c>
      <c r="B44" s="290">
        <v>0.20272593282239981</v>
      </c>
      <c r="C44" s="291">
        <v>2.1529671257680927</v>
      </c>
      <c r="D44" s="292">
        <v>-1.7786835307335824E-2</v>
      </c>
      <c r="E44" s="292">
        <v>-0.13707138740829061</v>
      </c>
      <c r="F44" s="292">
        <v>-0.61393524565600432</v>
      </c>
    </row>
    <row r="45" spans="1:10" x14ac:dyDescent="0.25">
      <c r="A45" s="304" t="s">
        <v>217</v>
      </c>
      <c r="B45" s="305">
        <v>-0.16488475004775249</v>
      </c>
      <c r="C45" s="306">
        <v>-0.38786820130208111</v>
      </c>
      <c r="D45" s="307">
        <v>-0.17284111048635153</v>
      </c>
      <c r="E45" s="307">
        <v>21.990098290787543</v>
      </c>
      <c r="F45" s="308" t="s">
        <v>225</v>
      </c>
    </row>
    <row r="46" spans="1:10" ht="13.8" thickBot="1" x14ac:dyDescent="0.3">
      <c r="A46" s="329" t="s">
        <v>218</v>
      </c>
      <c r="B46" s="330">
        <v>-0.46728798264344096</v>
      </c>
      <c r="C46" s="331">
        <v>-0.388784961850414</v>
      </c>
      <c r="D46" s="332">
        <v>-0.4946680414150546</v>
      </c>
      <c r="E46" s="332" t="s">
        <v>899</v>
      </c>
      <c r="F46" s="332" t="s">
        <v>695</v>
      </c>
    </row>
    <row r="47" spans="1:10" x14ac:dyDescent="0.25">
      <c r="A47" s="72" t="s">
        <v>224</v>
      </c>
    </row>
  </sheetData>
  <mergeCells count="5">
    <mergeCell ref="A1:G1"/>
    <mergeCell ref="A13:G13"/>
    <mergeCell ref="A25:G25"/>
    <mergeCell ref="A37:G37"/>
    <mergeCell ref="B38:F38"/>
  </mergeCells>
  <pageMargins left="0.78740157480314965" right="0.59055118110236227" top="0.78740157480314965" bottom="0.39370078740157483" header="0" footer="0.39370078740157483"/>
  <pageSetup paperSize="9" orientation="portrait" r:id="rId1"/>
  <headerFooter scaleWithDoc="0">
    <oddFooter>&amp;R&amp;9&amp;P</oddFooter>
  </headerFooter>
  <colBreaks count="1" manualBreakCount="1">
    <brk id="9" max="1048575" man="1"/>
  </colBreaks>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showZeros="0" workbookViewId="0"/>
  </sheetViews>
  <sheetFormatPr baseColWidth="10" defaultRowHeight="13.2" x14ac:dyDescent="0.25"/>
  <cols>
    <col min="1" max="1" width="39.33203125" customWidth="1"/>
    <col min="2" max="3" width="9.88671875" bestFit="1" customWidth="1"/>
    <col min="4" max="4" width="10.33203125" bestFit="1" customWidth="1"/>
    <col min="5" max="5" width="10.33203125" customWidth="1"/>
    <col min="6" max="6" width="9.5546875" customWidth="1"/>
    <col min="7" max="7" width="3.88671875" customWidth="1"/>
    <col min="8" max="8" width="10.109375" bestFit="1" customWidth="1"/>
    <col min="9" max="9" width="7.88671875" customWidth="1"/>
  </cols>
  <sheetData>
    <row r="1" spans="1:17" ht="27" customHeight="1" thickBot="1" x14ac:dyDescent="0.3">
      <c r="A1" s="1053" t="s">
        <v>286</v>
      </c>
      <c r="B1" s="1053"/>
      <c r="C1" s="1053"/>
      <c r="D1" s="1053"/>
      <c r="E1" s="1053"/>
      <c r="F1" s="1053"/>
      <c r="G1" s="75"/>
      <c r="H1" s="75"/>
      <c r="I1" s="75"/>
      <c r="J1" s="75"/>
    </row>
    <row r="2" spans="1:17" ht="13.8" thickBot="1" x14ac:dyDescent="0.3">
      <c r="A2" s="255"/>
      <c r="B2" s="257" t="s">
        <v>180</v>
      </c>
      <c r="C2" s="190" t="s">
        <v>195</v>
      </c>
      <c r="D2" s="232" t="s">
        <v>196</v>
      </c>
      <c r="E2" s="192" t="s">
        <v>197</v>
      </c>
      <c r="F2" s="192" t="s">
        <v>198</v>
      </c>
      <c r="J2" s="75"/>
      <c r="K2" s="75"/>
      <c r="L2" s="75"/>
      <c r="M2" s="75"/>
      <c r="N2" s="75"/>
      <c r="O2" s="75"/>
      <c r="P2" s="75"/>
      <c r="Q2" s="75"/>
    </row>
    <row r="3" spans="1:17" ht="13.8" thickBot="1" x14ac:dyDescent="0.3">
      <c r="A3" s="193" t="s">
        <v>180</v>
      </c>
      <c r="B3" s="764">
        <v>2352200.9433462638</v>
      </c>
      <c r="C3" s="194">
        <v>1203896.6215094726</v>
      </c>
      <c r="D3" s="261">
        <v>1089481.0820982123</v>
      </c>
      <c r="E3" s="195">
        <v>48346.965981524576</v>
      </c>
      <c r="F3" s="195">
        <v>10476.273757053999</v>
      </c>
      <c r="J3" s="75"/>
      <c r="K3" s="75"/>
      <c r="L3" s="75"/>
      <c r="M3" s="75"/>
      <c r="N3" s="75"/>
      <c r="O3" s="75"/>
      <c r="P3" s="75"/>
      <c r="Q3" s="75"/>
    </row>
    <row r="4" spans="1:17" ht="13.8" thickTop="1" x14ac:dyDescent="0.25">
      <c r="A4" s="250" t="s">
        <v>219</v>
      </c>
      <c r="B4" s="273">
        <v>1321119.8719520413</v>
      </c>
      <c r="C4" s="727">
        <v>514021.90069071023</v>
      </c>
      <c r="D4" s="274">
        <v>771746.73279085767</v>
      </c>
      <c r="E4" s="224">
        <v>30275.346533476277</v>
      </c>
      <c r="F4" s="224">
        <v>5075.8919369969999</v>
      </c>
    </row>
    <row r="5" spans="1:17" x14ac:dyDescent="0.25">
      <c r="A5" s="196" t="s">
        <v>220</v>
      </c>
      <c r="B5" s="263">
        <v>453784.38185975899</v>
      </c>
      <c r="C5" s="197">
        <v>308701.11952694843</v>
      </c>
      <c r="D5" s="264">
        <v>132960.36868949013</v>
      </c>
      <c r="E5" s="198">
        <v>7988.3159220553971</v>
      </c>
      <c r="F5" s="198">
        <v>4134.577721265</v>
      </c>
    </row>
    <row r="6" spans="1:17" ht="13.8" thickBot="1" x14ac:dyDescent="0.3">
      <c r="A6" s="315" t="s">
        <v>221</v>
      </c>
      <c r="B6" s="316">
        <v>577296.68953446334</v>
      </c>
      <c r="C6" s="242">
        <v>381173.60129181395</v>
      </c>
      <c r="D6" s="317">
        <v>184773.98061786449</v>
      </c>
      <c r="E6" s="243">
        <v>10083.303525992904</v>
      </c>
      <c r="F6" s="243">
        <v>1265.8040987919996</v>
      </c>
    </row>
    <row r="7" spans="1:17" x14ac:dyDescent="0.25">
      <c r="A7" s="72"/>
      <c r="B7" s="1"/>
      <c r="C7" s="1"/>
      <c r="D7" s="1"/>
      <c r="E7" s="1"/>
      <c r="F7" s="1"/>
      <c r="G7" s="1"/>
      <c r="H7" s="1"/>
      <c r="I7" s="1"/>
    </row>
    <row r="8" spans="1:17" x14ac:dyDescent="0.25">
      <c r="A8" s="72"/>
      <c r="B8" s="1"/>
      <c r="C8" s="1"/>
      <c r="D8" s="1"/>
      <c r="E8" s="1"/>
      <c r="F8" s="1"/>
      <c r="G8" s="1"/>
      <c r="H8" s="1"/>
      <c r="I8" s="1"/>
    </row>
    <row r="9" spans="1:17" ht="27" customHeight="1" thickBot="1" x14ac:dyDescent="0.3">
      <c r="A9" s="1053" t="s">
        <v>287</v>
      </c>
      <c r="B9" s="1053"/>
      <c r="C9" s="1053"/>
      <c r="D9" s="1053"/>
      <c r="E9" s="1053"/>
      <c r="F9" s="1053"/>
      <c r="G9" s="75"/>
      <c r="H9" s="75"/>
      <c r="I9" s="75"/>
      <c r="J9" s="75"/>
    </row>
    <row r="10" spans="1:17" ht="13.8" thickBot="1" x14ac:dyDescent="0.3">
      <c r="A10" s="255"/>
      <c r="B10" s="257" t="s">
        <v>180</v>
      </c>
      <c r="C10" s="190" t="s">
        <v>195</v>
      </c>
      <c r="D10" s="232" t="s">
        <v>196</v>
      </c>
      <c r="E10" s="192" t="s">
        <v>197</v>
      </c>
      <c r="F10" s="192" t="s">
        <v>198</v>
      </c>
      <c r="G10" s="1"/>
      <c r="H10" s="1"/>
      <c r="I10" s="1"/>
    </row>
    <row r="11" spans="1:17" ht="13.8" thickBot="1" x14ac:dyDescent="0.3">
      <c r="A11" s="193" t="s">
        <v>180</v>
      </c>
      <c r="B11" s="335">
        <v>1</v>
      </c>
      <c r="C11" s="204">
        <v>0.51181708132333181</v>
      </c>
      <c r="D11" s="336">
        <v>0.46317517437447586</v>
      </c>
      <c r="E11" s="205">
        <v>2.0553926788561574E-2</v>
      </c>
      <c r="F11" s="205">
        <v>4.4538175136305961E-3</v>
      </c>
      <c r="G11" s="1"/>
      <c r="H11" s="1"/>
      <c r="I11" s="1"/>
    </row>
    <row r="12" spans="1:17" ht="13.8" thickTop="1" x14ac:dyDescent="0.25">
      <c r="A12" s="250" t="s">
        <v>219</v>
      </c>
      <c r="B12" s="344">
        <v>1</v>
      </c>
      <c r="C12" s="218">
        <v>0.38908043971150713</v>
      </c>
      <c r="D12" s="345">
        <v>0.58416102064270004</v>
      </c>
      <c r="E12" s="219">
        <v>2.2916426568273827E-2</v>
      </c>
      <c r="F12" s="219">
        <v>3.8421130775188753E-3</v>
      </c>
      <c r="G12" s="1"/>
      <c r="H12" s="1"/>
      <c r="I12" s="1"/>
    </row>
    <row r="13" spans="1:17" x14ac:dyDescent="0.25">
      <c r="A13" s="196" t="s">
        <v>220</v>
      </c>
      <c r="B13" s="346">
        <v>1</v>
      </c>
      <c r="C13" s="206">
        <v>0.68028149902777346</v>
      </c>
      <c r="D13" s="252">
        <v>0.29300340427005095</v>
      </c>
      <c r="E13" s="207">
        <v>1.7603770075375065E-2</v>
      </c>
      <c r="F13" s="207">
        <v>9.1113266268004391E-3</v>
      </c>
      <c r="G13" s="1"/>
      <c r="H13" s="1"/>
      <c r="I13" s="1"/>
    </row>
    <row r="14" spans="1:17" ht="13.8" thickBot="1" x14ac:dyDescent="0.3">
      <c r="A14" s="315" t="s">
        <v>221</v>
      </c>
      <c r="B14" s="320">
        <v>1</v>
      </c>
      <c r="C14" s="321">
        <v>0.66027331907826348</v>
      </c>
      <c r="D14" s="348">
        <v>0.32006762548191242</v>
      </c>
      <c r="E14" s="339">
        <v>1.7466414945362253E-2</v>
      </c>
      <c r="F14" s="339">
        <v>2.1926404944617893E-3</v>
      </c>
      <c r="G14" s="1"/>
      <c r="H14" s="1"/>
      <c r="I14" s="1"/>
    </row>
    <row r="15" spans="1:17" x14ac:dyDescent="0.25">
      <c r="A15" s="72"/>
      <c r="B15" s="1"/>
      <c r="C15" s="1"/>
      <c r="D15" s="1"/>
      <c r="E15" s="1"/>
      <c r="F15" s="1"/>
      <c r="G15" s="1"/>
      <c r="H15" s="98"/>
      <c r="I15" s="1"/>
    </row>
    <row r="16" spans="1:17" x14ac:dyDescent="0.25">
      <c r="A16" s="72"/>
      <c r="B16" s="1"/>
      <c r="C16" s="1"/>
      <c r="D16" s="1"/>
      <c r="E16" s="1"/>
      <c r="F16" s="1"/>
      <c r="G16" s="1"/>
      <c r="H16" s="98"/>
      <c r="I16" s="1"/>
    </row>
    <row r="17" spans="1:10" ht="27" customHeight="1" thickBot="1" x14ac:dyDescent="0.3">
      <c r="A17" s="1053" t="s">
        <v>288</v>
      </c>
      <c r="B17" s="1053"/>
      <c r="C17" s="1053"/>
      <c r="D17" s="1053"/>
      <c r="E17" s="1053"/>
      <c r="F17" s="1053"/>
      <c r="G17" s="75"/>
      <c r="H17" s="75"/>
      <c r="I17" s="75"/>
      <c r="J17" s="75"/>
    </row>
    <row r="18" spans="1:10" ht="13.8" thickBot="1" x14ac:dyDescent="0.3">
      <c r="A18" s="255"/>
      <c r="B18" s="257" t="s">
        <v>180</v>
      </c>
      <c r="C18" s="190" t="s">
        <v>195</v>
      </c>
      <c r="D18" s="232" t="s">
        <v>196</v>
      </c>
      <c r="E18" s="192" t="s">
        <v>197</v>
      </c>
      <c r="F18" s="192" t="s">
        <v>198</v>
      </c>
      <c r="G18" s="1"/>
      <c r="H18" s="1"/>
      <c r="I18" s="1"/>
    </row>
    <row r="19" spans="1:10" ht="13.8" thickBot="1" x14ac:dyDescent="0.3">
      <c r="A19" s="193" t="s">
        <v>180</v>
      </c>
      <c r="B19" s="335">
        <v>1</v>
      </c>
      <c r="C19" s="204">
        <v>1</v>
      </c>
      <c r="D19" s="336">
        <v>1</v>
      </c>
      <c r="E19" s="205">
        <v>1</v>
      </c>
      <c r="F19" s="205">
        <v>1</v>
      </c>
      <c r="G19" s="1"/>
      <c r="H19" s="1"/>
      <c r="I19" s="1"/>
    </row>
    <row r="20" spans="1:10" ht="13.8" thickTop="1" x14ac:dyDescent="0.25">
      <c r="A20" s="250" t="s">
        <v>219</v>
      </c>
      <c r="B20" s="344">
        <v>0.56165264098253587</v>
      </c>
      <c r="C20" s="218">
        <v>0.42696514925527246</v>
      </c>
      <c r="D20" s="345">
        <v>0.70836175631848908</v>
      </c>
      <c r="E20" s="219">
        <v>0.62620985451384414</v>
      </c>
      <c r="F20" s="219">
        <v>0.48451310596759128</v>
      </c>
      <c r="G20" s="1"/>
      <c r="H20" s="1"/>
      <c r="I20" s="1"/>
    </row>
    <row r="21" spans="1:10" x14ac:dyDescent="0.25">
      <c r="A21" s="196" t="s">
        <v>220</v>
      </c>
      <c r="B21" s="346">
        <v>0.19291905444702395</v>
      </c>
      <c r="C21" s="206">
        <v>0.25641829540138755</v>
      </c>
      <c r="D21" s="252">
        <v>0.12204008942810105</v>
      </c>
      <c r="E21" s="207">
        <v>0.16522889823340872</v>
      </c>
      <c r="F21" s="207">
        <v>0.39466109965683754</v>
      </c>
      <c r="G21" s="1"/>
      <c r="H21" s="1"/>
      <c r="I21" s="1"/>
    </row>
    <row r="22" spans="1:10" ht="13.8" thickBot="1" x14ac:dyDescent="0.3">
      <c r="A22" s="315" t="s">
        <v>221</v>
      </c>
      <c r="B22" s="320">
        <v>0.2454283045704401</v>
      </c>
      <c r="C22" s="321">
        <v>0.31661655534333999</v>
      </c>
      <c r="D22" s="348">
        <v>0.16959815425340985</v>
      </c>
      <c r="E22" s="339">
        <v>0.20856124725274719</v>
      </c>
      <c r="F22" s="339">
        <v>0.12082579437557124</v>
      </c>
      <c r="G22" s="1"/>
      <c r="H22" s="1"/>
      <c r="I22" s="1"/>
    </row>
    <row r="23" spans="1:10" x14ac:dyDescent="0.25">
      <c r="A23" s="72"/>
      <c r="B23" s="1"/>
      <c r="C23" s="1"/>
      <c r="D23" s="1"/>
      <c r="E23" s="1"/>
      <c r="F23" s="1"/>
      <c r="G23" s="1"/>
      <c r="H23" s="1"/>
      <c r="I23" s="1"/>
    </row>
    <row r="24" spans="1:10" x14ac:dyDescent="0.25">
      <c r="A24" s="1"/>
      <c r="B24" s="1"/>
      <c r="C24" s="1"/>
      <c r="D24" s="1"/>
      <c r="E24" s="1"/>
      <c r="F24" s="1"/>
      <c r="G24" s="1"/>
      <c r="H24" s="1"/>
      <c r="I24" s="1"/>
    </row>
    <row r="25" spans="1:10" ht="27" customHeight="1" thickBot="1" x14ac:dyDescent="0.3">
      <c r="A25" s="1053" t="s">
        <v>289</v>
      </c>
      <c r="B25" s="1053"/>
      <c r="C25" s="1053"/>
      <c r="D25" s="1053"/>
      <c r="E25" s="1053"/>
      <c r="F25" s="1053"/>
      <c r="G25" s="75"/>
      <c r="H25" s="75"/>
      <c r="I25" s="75"/>
      <c r="J25" s="75"/>
    </row>
    <row r="26" spans="1:10" ht="13.8" thickBot="1" x14ac:dyDescent="0.3">
      <c r="A26" s="1"/>
      <c r="B26" s="1061" t="s">
        <v>898</v>
      </c>
      <c r="C26" s="1062"/>
      <c r="D26" s="1062"/>
      <c r="E26" s="1062"/>
      <c r="F26" s="1062"/>
    </row>
    <row r="27" spans="1:10" ht="13.8" thickBot="1" x14ac:dyDescent="0.3">
      <c r="A27" s="310"/>
      <c r="B27" s="311" t="s">
        <v>180</v>
      </c>
      <c r="C27" s="312" t="s">
        <v>195</v>
      </c>
      <c r="D27" s="313" t="s">
        <v>196</v>
      </c>
      <c r="E27" s="314" t="s">
        <v>197</v>
      </c>
      <c r="F27" s="314" t="s">
        <v>198</v>
      </c>
    </row>
    <row r="28" spans="1:10" ht="13.8" thickBot="1" x14ac:dyDescent="0.3">
      <c r="A28" s="284" t="s">
        <v>180</v>
      </c>
      <c r="B28" s="285">
        <v>9.1696178106950077E-2</v>
      </c>
      <c r="C28" s="286">
        <v>0.15470070925103241</v>
      </c>
      <c r="D28" s="287">
        <v>2.8646318305882268E-2</v>
      </c>
      <c r="E28" s="288">
        <v>0.19554225350831311</v>
      </c>
      <c r="F28" s="288">
        <v>-0.15817868956040193</v>
      </c>
    </row>
    <row r="29" spans="1:10" ht="13.8" thickTop="1" x14ac:dyDescent="0.25">
      <c r="A29" s="299" t="s">
        <v>219</v>
      </c>
      <c r="B29" s="300">
        <v>7.7352385124613177E-2</v>
      </c>
      <c r="C29" s="301">
        <v>6.7902888015061613E-2</v>
      </c>
      <c r="D29" s="302">
        <v>7.3487706242540307E-2</v>
      </c>
      <c r="E29" s="303">
        <v>0.38686324649163084</v>
      </c>
      <c r="F29" s="303">
        <v>0.21367265134097613</v>
      </c>
    </row>
    <row r="30" spans="1:10" x14ac:dyDescent="0.25">
      <c r="A30" s="289" t="s">
        <v>220</v>
      </c>
      <c r="B30" s="290">
        <v>0.24579556252617918</v>
      </c>
      <c r="C30" s="291">
        <v>0.44690693611933074</v>
      </c>
      <c r="D30" s="292">
        <v>-2.396378074855432E-2</v>
      </c>
      <c r="E30" s="293">
        <v>0.12176946941554601</v>
      </c>
      <c r="F30" s="293">
        <v>-0.4526816591243622</v>
      </c>
    </row>
    <row r="31" spans="1:10" ht="13.8" thickBot="1" x14ac:dyDescent="0.3">
      <c r="A31" s="279" t="s">
        <v>221</v>
      </c>
      <c r="B31" s="280">
        <v>2.3373142285171955E-2</v>
      </c>
      <c r="C31" s="281">
        <v>9.5594718044218041E-2</v>
      </c>
      <c r="D31" s="282">
        <v>-9.4247306144150444E-2</v>
      </c>
      <c r="E31" s="283">
        <v>-0.12228273822252733</v>
      </c>
      <c r="F31" s="283">
        <v>0.78718502510398469</v>
      </c>
    </row>
    <row r="32" spans="1:10" x14ac:dyDescent="0.25">
      <c r="A32" s="164"/>
    </row>
  </sheetData>
  <mergeCells count="5">
    <mergeCell ref="A1:F1"/>
    <mergeCell ref="A9:F9"/>
    <mergeCell ref="A17:F17"/>
    <mergeCell ref="A25:F25"/>
    <mergeCell ref="B26:F26"/>
  </mergeCells>
  <pageMargins left="0.78740157480314965" right="0.59055118110236227" top="0.78740157480314965" bottom="0.39370078740157483" header="0" footer="0.39370078740157483"/>
  <pageSetup paperSize="9" orientation="portrait" r:id="rId1"/>
  <headerFooter scaleWithDoc="0">
    <oddFooter>&amp;R&amp;9&amp;P</oddFooter>
  </headerFooter>
  <colBreaks count="1" manualBreakCount="1">
    <brk id="9" max="1048575" man="1"/>
  </col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5"/>
  <sheetViews>
    <sheetView zoomScaleNormal="100" zoomScaleSheetLayoutView="70" workbookViewId="0">
      <selection activeCell="E1" sqref="E1"/>
    </sheetView>
  </sheetViews>
  <sheetFormatPr baseColWidth="10" defaultRowHeight="13.2" x14ac:dyDescent="0.25"/>
  <cols>
    <col min="1" max="1" width="2.6640625" customWidth="1"/>
    <col min="2" max="2" width="6.33203125" style="39" bestFit="1" customWidth="1"/>
    <col min="3" max="3" width="68.6640625" style="702" customWidth="1"/>
    <col min="4" max="4" width="7.44140625" style="44" bestFit="1" customWidth="1"/>
    <col min="5" max="5" width="7.33203125" customWidth="1"/>
    <col min="6" max="6" width="5" customWidth="1"/>
    <col min="7" max="8" width="3.88671875" customWidth="1"/>
    <col min="9" max="10" width="8.6640625" customWidth="1"/>
    <col min="11" max="11" width="11.44140625" customWidth="1"/>
    <col min="12" max="12" width="13.44140625" customWidth="1"/>
    <col min="13" max="13" width="7.109375" customWidth="1"/>
    <col min="14" max="14" width="6.5546875" customWidth="1"/>
    <col min="15" max="15" width="7.33203125" customWidth="1"/>
    <col min="16" max="16" width="18.33203125" style="100" customWidth="1"/>
    <col min="17" max="17" width="23.88671875" style="100" customWidth="1"/>
    <col min="18" max="18" width="33.33203125" style="100" customWidth="1"/>
    <col min="19" max="19" width="31.5546875" style="100" customWidth="1"/>
    <col min="20" max="20" width="31.6640625" style="100" customWidth="1"/>
    <col min="21" max="21" width="11.44140625" style="100" customWidth="1"/>
    <col min="22" max="25" width="11.44140625" style="100"/>
  </cols>
  <sheetData>
    <row r="1" spans="1:25" ht="17.399999999999999" x14ac:dyDescent="0.3">
      <c r="A1" s="42" t="s">
        <v>6</v>
      </c>
    </row>
    <row r="2" spans="1:25" x14ac:dyDescent="0.25">
      <c r="D2" s="41" t="s">
        <v>7</v>
      </c>
    </row>
    <row r="3" spans="1:25" x14ac:dyDescent="0.25">
      <c r="D3" s="41"/>
    </row>
    <row r="4" spans="1:25" x14ac:dyDescent="0.25">
      <c r="A4" s="1047" t="s">
        <v>179</v>
      </c>
      <c r="B4" s="1047"/>
      <c r="C4" s="1047"/>
      <c r="D4" s="1045">
        <v>10</v>
      </c>
    </row>
    <row r="5" spans="1:25" x14ac:dyDescent="0.25">
      <c r="D5" s="41"/>
    </row>
    <row r="6" spans="1:25" ht="25.5" customHeight="1" x14ac:dyDescent="0.25">
      <c r="A6" s="1047" t="s">
        <v>228</v>
      </c>
      <c r="B6" s="1047"/>
      <c r="C6" s="1047"/>
      <c r="D6" s="44">
        <v>12</v>
      </c>
    </row>
    <row r="8" spans="1:25" s="40" customFormat="1" ht="34.200000000000003" x14ac:dyDescent="0.25">
      <c r="B8" s="704" t="s">
        <v>681</v>
      </c>
      <c r="C8" s="703" t="s">
        <v>682</v>
      </c>
      <c r="D8" s="43">
        <v>13</v>
      </c>
      <c r="F8"/>
      <c r="G8"/>
      <c r="I8"/>
      <c r="J8"/>
      <c r="K8"/>
      <c r="L8"/>
      <c r="M8"/>
      <c r="N8"/>
      <c r="O8"/>
      <c r="P8" s="100"/>
      <c r="Q8" s="100"/>
      <c r="R8" s="100"/>
      <c r="S8" s="100"/>
      <c r="T8" s="100"/>
      <c r="U8" s="100"/>
      <c r="V8" s="100"/>
      <c r="W8" s="100"/>
      <c r="X8" s="100"/>
      <c r="Y8" s="100"/>
    </row>
    <row r="9" spans="1:25" ht="34.200000000000003" x14ac:dyDescent="0.25">
      <c r="B9" s="704" t="s">
        <v>683</v>
      </c>
      <c r="C9" s="703" t="s">
        <v>684</v>
      </c>
      <c r="D9" s="44">
        <v>14</v>
      </c>
    </row>
    <row r="10" spans="1:25" ht="34.200000000000003" x14ac:dyDescent="0.25">
      <c r="B10" s="704" t="s">
        <v>685</v>
      </c>
      <c r="C10" s="703" t="s">
        <v>686</v>
      </c>
      <c r="D10" s="44">
        <v>14</v>
      </c>
    </row>
    <row r="11" spans="1:25" ht="34.200000000000003" x14ac:dyDescent="0.25">
      <c r="B11" s="704" t="s">
        <v>687</v>
      </c>
      <c r="C11" s="703" t="s">
        <v>688</v>
      </c>
      <c r="D11" s="44">
        <v>15</v>
      </c>
    </row>
    <row r="12" spans="1:25" ht="34.200000000000003" x14ac:dyDescent="0.25">
      <c r="B12" s="704" t="s">
        <v>689</v>
      </c>
      <c r="C12" s="703" t="s">
        <v>690</v>
      </c>
      <c r="D12" s="44">
        <v>16</v>
      </c>
    </row>
    <row r="13" spans="1:25" ht="34.200000000000003" x14ac:dyDescent="0.25">
      <c r="B13" s="704" t="s">
        <v>691</v>
      </c>
      <c r="C13" s="703" t="s">
        <v>692</v>
      </c>
      <c r="D13" s="44">
        <v>17</v>
      </c>
    </row>
    <row r="14" spans="1:25" ht="34.200000000000003" x14ac:dyDescent="0.25">
      <c r="B14" s="704" t="s">
        <v>693</v>
      </c>
      <c r="C14" s="703" t="s">
        <v>694</v>
      </c>
      <c r="D14" s="44">
        <v>19</v>
      </c>
    </row>
    <row r="15" spans="1:25" x14ac:dyDescent="0.25">
      <c r="B15" s="704"/>
      <c r="C15" s="703"/>
    </row>
    <row r="16" spans="1:25" ht="25.5" customHeight="1" x14ac:dyDescent="0.25">
      <c r="A16" s="1048" t="s">
        <v>241</v>
      </c>
      <c r="B16" s="1048"/>
      <c r="C16" s="1048"/>
      <c r="D16" s="44">
        <v>21</v>
      </c>
    </row>
    <row r="17" spans="2:4" x14ac:dyDescent="0.25">
      <c r="B17" s="704"/>
      <c r="C17" s="703"/>
    </row>
    <row r="18" spans="2:4" ht="34.200000000000003" x14ac:dyDescent="0.25">
      <c r="B18" s="704" t="s">
        <v>696</v>
      </c>
      <c r="C18" s="703" t="s">
        <v>697</v>
      </c>
      <c r="D18" s="44">
        <v>22</v>
      </c>
    </row>
    <row r="19" spans="2:4" ht="34.200000000000003" x14ac:dyDescent="0.25">
      <c r="B19" s="704" t="s">
        <v>698</v>
      </c>
      <c r="C19" s="703" t="s">
        <v>699</v>
      </c>
      <c r="D19" s="44">
        <v>23</v>
      </c>
    </row>
    <row r="20" spans="2:4" ht="34.200000000000003" x14ac:dyDescent="0.25">
      <c r="B20" s="704" t="s">
        <v>700</v>
      </c>
      <c r="C20" s="703" t="s">
        <v>701</v>
      </c>
      <c r="D20" s="44">
        <v>24</v>
      </c>
    </row>
    <row r="21" spans="2:4" ht="34.200000000000003" x14ac:dyDescent="0.25">
      <c r="B21" s="704" t="s">
        <v>702</v>
      </c>
      <c r="C21" s="703" t="s">
        <v>703</v>
      </c>
      <c r="D21" s="44">
        <v>25</v>
      </c>
    </row>
    <row r="22" spans="2:4" ht="34.200000000000003" x14ac:dyDescent="0.25">
      <c r="B22" s="704" t="s">
        <v>704</v>
      </c>
      <c r="C22" s="703" t="s">
        <v>705</v>
      </c>
      <c r="D22" s="44">
        <v>26</v>
      </c>
    </row>
    <row r="23" spans="2:4" ht="34.200000000000003" x14ac:dyDescent="0.25">
      <c r="B23" s="704" t="s">
        <v>706</v>
      </c>
      <c r="C23" s="703" t="s">
        <v>707</v>
      </c>
      <c r="D23" s="44">
        <v>27</v>
      </c>
    </row>
    <row r="24" spans="2:4" ht="34.200000000000003" x14ac:dyDescent="0.25">
      <c r="B24" s="704" t="s">
        <v>708</v>
      </c>
      <c r="C24" s="703" t="s">
        <v>709</v>
      </c>
      <c r="D24" s="44">
        <v>28</v>
      </c>
    </row>
    <row r="25" spans="2:4" ht="34.200000000000003" x14ac:dyDescent="0.25">
      <c r="B25" s="704" t="s">
        <v>710</v>
      </c>
      <c r="C25" s="703" t="s">
        <v>711</v>
      </c>
      <c r="D25" s="44">
        <v>29</v>
      </c>
    </row>
    <row r="26" spans="2:4" ht="34.200000000000003" x14ac:dyDescent="0.25">
      <c r="B26" s="704" t="s">
        <v>712</v>
      </c>
      <c r="C26" s="703" t="s">
        <v>713</v>
      </c>
      <c r="D26" s="44">
        <v>30</v>
      </c>
    </row>
    <row r="27" spans="2:4" ht="34.200000000000003" x14ac:dyDescent="0.25">
      <c r="B27" s="704" t="s">
        <v>714</v>
      </c>
      <c r="C27" s="703" t="s">
        <v>715</v>
      </c>
      <c r="D27" s="44">
        <v>32</v>
      </c>
    </row>
    <row r="28" spans="2:4" ht="34.200000000000003" x14ac:dyDescent="0.25">
      <c r="B28" s="704" t="s">
        <v>716</v>
      </c>
      <c r="C28" s="703" t="s">
        <v>717</v>
      </c>
      <c r="D28" s="44">
        <v>33</v>
      </c>
    </row>
    <row r="29" spans="2:4" ht="34.200000000000003" x14ac:dyDescent="0.25">
      <c r="B29" s="704" t="s">
        <v>718</v>
      </c>
      <c r="C29" s="703" t="s">
        <v>719</v>
      </c>
      <c r="D29" s="44">
        <v>35</v>
      </c>
    </row>
    <row r="30" spans="2:4" ht="34.200000000000003" x14ac:dyDescent="0.25">
      <c r="B30" s="704" t="s">
        <v>720</v>
      </c>
      <c r="C30" s="703" t="s">
        <v>721</v>
      </c>
      <c r="D30" s="44">
        <v>36</v>
      </c>
    </row>
    <row r="31" spans="2:4" ht="34.200000000000003" x14ac:dyDescent="0.25">
      <c r="B31" s="704" t="s">
        <v>722</v>
      </c>
      <c r="C31" s="703" t="s">
        <v>723</v>
      </c>
      <c r="D31" s="44">
        <v>37</v>
      </c>
    </row>
    <row r="32" spans="2:4" ht="34.200000000000003" x14ac:dyDescent="0.25">
      <c r="B32" s="704" t="s">
        <v>724</v>
      </c>
      <c r="C32" s="703" t="s">
        <v>725</v>
      </c>
      <c r="D32" s="44">
        <v>39</v>
      </c>
    </row>
    <row r="33" spans="1:4" ht="34.200000000000003" x14ac:dyDescent="0.25">
      <c r="B33" s="704" t="s">
        <v>726</v>
      </c>
      <c r="C33" s="703" t="s">
        <v>727</v>
      </c>
      <c r="D33" s="44">
        <v>40</v>
      </c>
    </row>
    <row r="34" spans="1:4" ht="34.200000000000003" x14ac:dyDescent="0.25">
      <c r="B34" s="704" t="s">
        <v>728</v>
      </c>
      <c r="C34" s="703" t="s">
        <v>729</v>
      </c>
      <c r="D34" s="44">
        <v>41</v>
      </c>
    </row>
    <row r="35" spans="1:4" ht="34.200000000000003" x14ac:dyDescent="0.25">
      <c r="B35" s="704" t="s">
        <v>730</v>
      </c>
      <c r="C35" s="703" t="s">
        <v>731</v>
      </c>
      <c r="D35" s="44">
        <v>42</v>
      </c>
    </row>
    <row r="36" spans="1:4" ht="34.200000000000003" x14ac:dyDescent="0.25">
      <c r="B36" s="704" t="s">
        <v>732</v>
      </c>
      <c r="C36" s="703" t="s">
        <v>733</v>
      </c>
      <c r="D36" s="44">
        <v>43</v>
      </c>
    </row>
    <row r="37" spans="1:4" ht="34.200000000000003" x14ac:dyDescent="0.25">
      <c r="B37" s="704" t="s">
        <v>734</v>
      </c>
      <c r="C37" s="703" t="s">
        <v>735</v>
      </c>
      <c r="D37" s="44">
        <v>44</v>
      </c>
    </row>
    <row r="38" spans="1:4" ht="34.200000000000003" x14ac:dyDescent="0.25">
      <c r="B38" s="704" t="s">
        <v>736</v>
      </c>
      <c r="C38" s="703" t="s">
        <v>737</v>
      </c>
      <c r="D38" s="44">
        <v>46</v>
      </c>
    </row>
    <row r="39" spans="1:4" ht="34.200000000000003" x14ac:dyDescent="0.25">
      <c r="B39" s="704" t="s">
        <v>738</v>
      </c>
      <c r="C39" s="703" t="s">
        <v>739</v>
      </c>
      <c r="D39" s="44">
        <v>47</v>
      </c>
    </row>
    <row r="40" spans="1:4" ht="34.200000000000003" x14ac:dyDescent="0.25">
      <c r="B40" s="704" t="s">
        <v>740</v>
      </c>
      <c r="C40" s="703" t="s">
        <v>741</v>
      </c>
      <c r="D40" s="44">
        <v>48</v>
      </c>
    </row>
    <row r="41" spans="1:4" ht="34.200000000000003" x14ac:dyDescent="0.25">
      <c r="B41" s="704" t="s">
        <v>742</v>
      </c>
      <c r="C41" s="703" t="s">
        <v>743</v>
      </c>
      <c r="D41" s="44">
        <v>49</v>
      </c>
    </row>
    <row r="42" spans="1:4" ht="34.200000000000003" x14ac:dyDescent="0.25">
      <c r="B42" s="704" t="s">
        <v>744</v>
      </c>
      <c r="C42" s="703" t="s">
        <v>745</v>
      </c>
      <c r="D42" s="44">
        <v>50</v>
      </c>
    </row>
    <row r="43" spans="1:4" ht="34.200000000000003" x14ac:dyDescent="0.25">
      <c r="B43" s="704" t="s">
        <v>746</v>
      </c>
      <c r="C43" s="703" t="s">
        <v>747</v>
      </c>
      <c r="D43" s="44">
        <v>51</v>
      </c>
    </row>
    <row r="44" spans="1:4" ht="34.200000000000003" x14ac:dyDescent="0.25">
      <c r="B44" s="704" t="s">
        <v>748</v>
      </c>
      <c r="C44" s="703" t="s">
        <v>749</v>
      </c>
      <c r="D44" s="44">
        <v>52</v>
      </c>
    </row>
    <row r="45" spans="1:4" ht="34.200000000000003" x14ac:dyDescent="0.25">
      <c r="B45" s="704" t="s">
        <v>750</v>
      </c>
      <c r="C45" s="703" t="s">
        <v>751</v>
      </c>
      <c r="D45" s="44">
        <v>53</v>
      </c>
    </row>
    <row r="46" spans="1:4" x14ac:dyDescent="0.25">
      <c r="B46" s="704"/>
      <c r="C46" s="703"/>
    </row>
    <row r="47" spans="1:4" ht="25.5" customHeight="1" x14ac:dyDescent="0.25">
      <c r="A47" s="1048" t="s">
        <v>326</v>
      </c>
      <c r="B47" s="1048"/>
      <c r="C47" s="1048"/>
      <c r="D47" s="44">
        <v>54</v>
      </c>
    </row>
    <row r="48" spans="1:4" x14ac:dyDescent="0.25">
      <c r="B48" s="704"/>
      <c r="C48" s="703"/>
    </row>
    <row r="49" spans="1:4" ht="34.200000000000003" x14ac:dyDescent="0.25">
      <c r="B49" s="704" t="s">
        <v>752</v>
      </c>
      <c r="C49" s="703" t="s">
        <v>753</v>
      </c>
      <c r="D49" s="44">
        <v>55</v>
      </c>
    </row>
    <row r="50" spans="1:4" ht="34.200000000000003" x14ac:dyDescent="0.25">
      <c r="B50" s="704" t="s">
        <v>752</v>
      </c>
      <c r="C50" s="703" t="s">
        <v>753</v>
      </c>
      <c r="D50" s="44">
        <v>56</v>
      </c>
    </row>
    <row r="51" spans="1:4" ht="34.200000000000003" x14ac:dyDescent="0.25">
      <c r="B51" s="704" t="s">
        <v>752</v>
      </c>
      <c r="C51" s="703" t="s">
        <v>753</v>
      </c>
      <c r="D51" s="44">
        <v>57</v>
      </c>
    </row>
    <row r="52" spans="1:4" ht="34.200000000000003" x14ac:dyDescent="0.25">
      <c r="B52" s="704" t="s">
        <v>754</v>
      </c>
      <c r="C52" s="703" t="s">
        <v>755</v>
      </c>
      <c r="D52" s="44">
        <v>58</v>
      </c>
    </row>
    <row r="53" spans="1:4" ht="34.200000000000003" x14ac:dyDescent="0.25">
      <c r="B53" s="704" t="s">
        <v>756</v>
      </c>
      <c r="C53" s="703" t="s">
        <v>757</v>
      </c>
      <c r="D53" s="44">
        <v>59</v>
      </c>
    </row>
    <row r="54" spans="1:4" ht="34.200000000000003" x14ac:dyDescent="0.25">
      <c r="B54" s="704" t="s">
        <v>758</v>
      </c>
      <c r="C54" s="703" t="s">
        <v>759</v>
      </c>
      <c r="D54" s="44">
        <v>61</v>
      </c>
    </row>
    <row r="55" spans="1:4" x14ac:dyDescent="0.25">
      <c r="B55" s="704"/>
      <c r="C55" s="703"/>
    </row>
    <row r="56" spans="1:4" ht="25.5" customHeight="1" x14ac:dyDescent="0.25">
      <c r="A56" s="1046" t="s">
        <v>339</v>
      </c>
      <c r="B56" s="1046"/>
      <c r="C56" s="1046"/>
      <c r="D56" s="44">
        <v>63</v>
      </c>
    </row>
    <row r="57" spans="1:4" x14ac:dyDescent="0.25">
      <c r="B57" s="704"/>
      <c r="C57" s="703"/>
    </row>
    <row r="58" spans="1:4" ht="48" customHeight="1" x14ac:dyDescent="0.25">
      <c r="B58" s="704" t="s">
        <v>760</v>
      </c>
      <c r="C58" s="703" t="s">
        <v>761</v>
      </c>
      <c r="D58" s="44">
        <v>64</v>
      </c>
    </row>
    <row r="59" spans="1:4" ht="48" customHeight="1" x14ac:dyDescent="0.25">
      <c r="B59" s="704" t="s">
        <v>762</v>
      </c>
      <c r="C59" s="703" t="s">
        <v>763</v>
      </c>
      <c r="D59" s="44">
        <v>66</v>
      </c>
    </row>
    <row r="60" spans="1:4" ht="48" customHeight="1" x14ac:dyDescent="0.25">
      <c r="B60" s="704" t="s">
        <v>764</v>
      </c>
      <c r="C60" s="703" t="s">
        <v>765</v>
      </c>
      <c r="D60" s="44">
        <v>66</v>
      </c>
    </row>
    <row r="61" spans="1:4" ht="48" customHeight="1" x14ac:dyDescent="0.25">
      <c r="B61" s="704" t="s">
        <v>766</v>
      </c>
      <c r="C61" s="703" t="s">
        <v>767</v>
      </c>
      <c r="D61" s="44">
        <v>68</v>
      </c>
    </row>
    <row r="62" spans="1:4" ht="47.25" customHeight="1" x14ac:dyDescent="0.25">
      <c r="B62" s="704" t="s">
        <v>768</v>
      </c>
      <c r="C62" s="703" t="s">
        <v>769</v>
      </c>
      <c r="D62" s="44">
        <v>70</v>
      </c>
    </row>
    <row r="63" spans="1:4" ht="48" customHeight="1" x14ac:dyDescent="0.25">
      <c r="B63" s="704" t="s">
        <v>770</v>
      </c>
      <c r="C63" s="703" t="s">
        <v>771</v>
      </c>
      <c r="D63" s="44">
        <v>72</v>
      </c>
    </row>
    <row r="64" spans="1:4" ht="48" customHeight="1" x14ac:dyDescent="0.25">
      <c r="B64" s="704" t="s">
        <v>772</v>
      </c>
      <c r="C64" s="703" t="s">
        <v>773</v>
      </c>
      <c r="D64" s="44">
        <v>75</v>
      </c>
    </row>
    <row r="65" spans="1:4" x14ac:dyDescent="0.25">
      <c r="B65" s="704"/>
      <c r="C65" s="703"/>
    </row>
    <row r="66" spans="1:4" ht="25.5" customHeight="1" x14ac:dyDescent="0.25">
      <c r="A66" s="1046" t="s">
        <v>364</v>
      </c>
      <c r="B66" s="1046"/>
      <c r="C66" s="1046"/>
      <c r="D66" s="44">
        <v>78</v>
      </c>
    </row>
    <row r="67" spans="1:4" x14ac:dyDescent="0.25">
      <c r="B67" s="704"/>
      <c r="C67" s="703"/>
    </row>
    <row r="68" spans="1:4" ht="45.6" x14ac:dyDescent="0.25">
      <c r="B68" s="704" t="s">
        <v>774</v>
      </c>
      <c r="C68" s="703" t="s">
        <v>775</v>
      </c>
      <c r="D68" s="44">
        <v>79</v>
      </c>
    </row>
    <row r="69" spans="1:4" ht="48" customHeight="1" x14ac:dyDescent="0.25">
      <c r="B69" s="704" t="s">
        <v>776</v>
      </c>
      <c r="C69" s="703" t="s">
        <v>777</v>
      </c>
      <c r="D69" s="44">
        <v>81</v>
      </c>
    </row>
    <row r="70" spans="1:4" ht="48" customHeight="1" x14ac:dyDescent="0.25">
      <c r="B70" s="704" t="s">
        <v>778</v>
      </c>
      <c r="C70" s="703" t="s">
        <v>779</v>
      </c>
      <c r="D70" s="44">
        <v>82</v>
      </c>
    </row>
    <row r="71" spans="1:4" ht="48" customHeight="1" x14ac:dyDescent="0.25">
      <c r="B71" s="704" t="s">
        <v>780</v>
      </c>
      <c r="C71" s="703" t="s">
        <v>781</v>
      </c>
      <c r="D71" s="44">
        <v>84</v>
      </c>
    </row>
    <row r="72" spans="1:4" ht="48" customHeight="1" x14ac:dyDescent="0.25">
      <c r="B72" s="704" t="s">
        <v>782</v>
      </c>
      <c r="C72" s="703" t="s">
        <v>783</v>
      </c>
      <c r="D72" s="44">
        <v>85</v>
      </c>
    </row>
    <row r="73" spans="1:4" ht="48" customHeight="1" x14ac:dyDescent="0.25">
      <c r="B73" s="704" t="s">
        <v>784</v>
      </c>
      <c r="C73" s="703" t="s">
        <v>785</v>
      </c>
      <c r="D73" s="44">
        <v>86</v>
      </c>
    </row>
    <row r="74" spans="1:4" ht="48" customHeight="1" x14ac:dyDescent="0.25">
      <c r="B74" s="704" t="s">
        <v>786</v>
      </c>
      <c r="C74" s="703" t="s">
        <v>787</v>
      </c>
      <c r="D74" s="44">
        <v>87</v>
      </c>
    </row>
    <row r="75" spans="1:4" ht="45.6" x14ac:dyDescent="0.25">
      <c r="B75" s="704" t="s">
        <v>788</v>
      </c>
      <c r="C75" s="703" t="s">
        <v>789</v>
      </c>
      <c r="D75" s="44">
        <v>88</v>
      </c>
    </row>
    <row r="76" spans="1:4" ht="45.6" x14ac:dyDescent="0.25">
      <c r="B76" s="704" t="s">
        <v>790</v>
      </c>
      <c r="C76" s="703" t="s">
        <v>791</v>
      </c>
      <c r="D76" s="44">
        <v>90</v>
      </c>
    </row>
    <row r="77" spans="1:4" ht="45.6" x14ac:dyDescent="0.25">
      <c r="B77" s="704" t="s">
        <v>792</v>
      </c>
      <c r="C77" s="703" t="s">
        <v>793</v>
      </c>
      <c r="D77" s="44">
        <v>94</v>
      </c>
    </row>
    <row r="78" spans="1:4" ht="48" customHeight="1" x14ac:dyDescent="0.25">
      <c r="B78" s="704" t="s">
        <v>794</v>
      </c>
      <c r="C78" s="703" t="s">
        <v>795</v>
      </c>
      <c r="D78" s="44">
        <v>96</v>
      </c>
    </row>
    <row r="79" spans="1:4" ht="48" customHeight="1" x14ac:dyDescent="0.25">
      <c r="B79" s="704" t="s">
        <v>796</v>
      </c>
      <c r="C79" s="703" t="s">
        <v>797</v>
      </c>
      <c r="D79" s="44">
        <v>98</v>
      </c>
    </row>
    <row r="80" spans="1:4" ht="48" customHeight="1" x14ac:dyDescent="0.25">
      <c r="B80" s="704" t="s">
        <v>798</v>
      </c>
      <c r="C80" s="703" t="s">
        <v>799</v>
      </c>
      <c r="D80" s="44">
        <v>100</v>
      </c>
    </row>
    <row r="81" spans="2:4" ht="48" customHeight="1" x14ac:dyDescent="0.25">
      <c r="B81" s="704" t="s">
        <v>800</v>
      </c>
      <c r="C81" s="703" t="s">
        <v>801</v>
      </c>
      <c r="D81" s="44">
        <v>102</v>
      </c>
    </row>
    <row r="82" spans="2:4" ht="48" customHeight="1" x14ac:dyDescent="0.25">
      <c r="B82" s="704" t="s">
        <v>802</v>
      </c>
      <c r="C82" s="703" t="s">
        <v>803</v>
      </c>
      <c r="D82" s="44">
        <v>105</v>
      </c>
    </row>
    <row r="83" spans="2:4" ht="48" customHeight="1" x14ac:dyDescent="0.25">
      <c r="B83" s="704" t="s">
        <v>804</v>
      </c>
      <c r="C83" s="703" t="s">
        <v>805</v>
      </c>
      <c r="D83" s="44">
        <v>107</v>
      </c>
    </row>
    <row r="84" spans="2:4" ht="48" customHeight="1" x14ac:dyDescent="0.25">
      <c r="B84" s="704" t="s">
        <v>806</v>
      </c>
      <c r="C84" s="703" t="s">
        <v>807</v>
      </c>
      <c r="D84" s="44">
        <v>109</v>
      </c>
    </row>
    <row r="85" spans="2:4" ht="57" x14ac:dyDescent="0.25">
      <c r="B85" s="704" t="s">
        <v>808</v>
      </c>
      <c r="C85" s="703" t="s">
        <v>809</v>
      </c>
      <c r="D85" s="44">
        <v>111</v>
      </c>
    </row>
    <row r="86" spans="2:4" ht="48" customHeight="1" x14ac:dyDescent="0.25">
      <c r="B86" s="704" t="s">
        <v>810</v>
      </c>
      <c r="C86" s="703" t="s">
        <v>811</v>
      </c>
      <c r="D86" s="44">
        <v>113</v>
      </c>
    </row>
    <row r="87" spans="2:4" ht="48" customHeight="1" x14ac:dyDescent="0.25">
      <c r="B87" s="704" t="s">
        <v>812</v>
      </c>
      <c r="C87" s="703" t="s">
        <v>813</v>
      </c>
      <c r="D87" s="44">
        <v>115</v>
      </c>
    </row>
    <row r="88" spans="2:4" ht="48" customHeight="1" x14ac:dyDescent="0.25">
      <c r="B88" s="704" t="s">
        <v>814</v>
      </c>
      <c r="C88" s="703" t="s">
        <v>815</v>
      </c>
      <c r="D88" s="44">
        <v>118</v>
      </c>
    </row>
    <row r="89" spans="2:4" ht="57" x14ac:dyDescent="0.25">
      <c r="B89" s="704" t="s">
        <v>816</v>
      </c>
      <c r="C89" s="703" t="s">
        <v>817</v>
      </c>
      <c r="D89" s="44">
        <v>120</v>
      </c>
    </row>
    <row r="90" spans="2:4" ht="48" customHeight="1" x14ac:dyDescent="0.25">
      <c r="B90" s="704" t="s">
        <v>818</v>
      </c>
      <c r="C90" s="703" t="s">
        <v>819</v>
      </c>
      <c r="D90" s="44">
        <v>122</v>
      </c>
    </row>
    <row r="91" spans="2:4" ht="48" customHeight="1" x14ac:dyDescent="0.25">
      <c r="B91" s="704" t="s">
        <v>820</v>
      </c>
      <c r="C91" s="703" t="s">
        <v>821</v>
      </c>
      <c r="D91" s="44">
        <v>124</v>
      </c>
    </row>
    <row r="92" spans="2:4" ht="57" x14ac:dyDescent="0.25">
      <c r="B92" s="704" t="s">
        <v>822</v>
      </c>
      <c r="C92" s="703" t="s">
        <v>823</v>
      </c>
      <c r="D92" s="44">
        <v>126</v>
      </c>
    </row>
    <row r="93" spans="2:4" ht="57" x14ac:dyDescent="0.25">
      <c r="B93" s="704" t="s">
        <v>824</v>
      </c>
      <c r="C93" s="703" t="s">
        <v>825</v>
      </c>
      <c r="D93" s="44">
        <v>128</v>
      </c>
    </row>
    <row r="94" spans="2:4" ht="57" x14ac:dyDescent="0.25">
      <c r="B94" s="704" t="s">
        <v>826</v>
      </c>
      <c r="C94" s="703" t="s">
        <v>827</v>
      </c>
      <c r="D94" s="44">
        <v>130</v>
      </c>
    </row>
    <row r="95" spans="2:4" ht="57" x14ac:dyDescent="0.25">
      <c r="B95" s="704" t="s">
        <v>828</v>
      </c>
      <c r="C95" s="703" t="s">
        <v>829</v>
      </c>
      <c r="D95" s="44">
        <v>132</v>
      </c>
    </row>
    <row r="96" spans="2:4" x14ac:dyDescent="0.25">
      <c r="B96" s="704"/>
      <c r="C96" s="703"/>
    </row>
    <row r="97" spans="1:4" ht="25.5" customHeight="1" x14ac:dyDescent="0.25">
      <c r="A97" s="1046" t="s">
        <v>533</v>
      </c>
      <c r="B97" s="1046"/>
      <c r="C97" s="1046"/>
      <c r="D97" s="44">
        <v>134</v>
      </c>
    </row>
    <row r="98" spans="1:4" x14ac:dyDescent="0.25">
      <c r="B98" s="704"/>
      <c r="C98" s="703"/>
    </row>
    <row r="99" spans="1:4" ht="45.6" x14ac:dyDescent="0.25">
      <c r="B99" s="704" t="s">
        <v>830</v>
      </c>
      <c r="C99" s="703" t="s">
        <v>831</v>
      </c>
      <c r="D99" s="44">
        <v>135</v>
      </c>
    </row>
    <row r="100" spans="1:4" ht="45.6" x14ac:dyDescent="0.25">
      <c r="B100" s="704" t="s">
        <v>832</v>
      </c>
      <c r="C100" s="703" t="s">
        <v>833</v>
      </c>
      <c r="D100" s="44">
        <v>136</v>
      </c>
    </row>
    <row r="101" spans="1:4" ht="45.6" x14ac:dyDescent="0.25">
      <c r="B101" s="704" t="s">
        <v>834</v>
      </c>
      <c r="C101" s="703" t="s">
        <v>835</v>
      </c>
      <c r="D101" s="44">
        <v>137</v>
      </c>
    </row>
    <row r="102" spans="1:4" ht="45.6" x14ac:dyDescent="0.25">
      <c r="B102" s="704" t="s">
        <v>836</v>
      </c>
      <c r="C102" s="703" t="s">
        <v>837</v>
      </c>
      <c r="D102" s="44">
        <v>138</v>
      </c>
    </row>
    <row r="103" spans="1:4" ht="45.6" x14ac:dyDescent="0.25">
      <c r="B103" s="704" t="s">
        <v>838</v>
      </c>
      <c r="C103" s="703" t="s">
        <v>839</v>
      </c>
      <c r="D103" s="44">
        <v>140</v>
      </c>
    </row>
    <row r="104" spans="1:4" ht="45.6" x14ac:dyDescent="0.25">
      <c r="B104" s="704" t="s">
        <v>840</v>
      </c>
      <c r="C104" s="703" t="s">
        <v>841</v>
      </c>
      <c r="D104" s="44">
        <v>143</v>
      </c>
    </row>
    <row r="105" spans="1:4" x14ac:dyDescent="0.25">
      <c r="B105" s="704"/>
      <c r="C105" s="703"/>
    </row>
    <row r="106" spans="1:4" ht="25.5" customHeight="1" x14ac:dyDescent="0.25">
      <c r="A106" s="1046" t="s">
        <v>552</v>
      </c>
      <c r="B106" s="1046"/>
      <c r="C106" s="1046"/>
      <c r="D106" s="44">
        <v>145</v>
      </c>
    </row>
    <row r="107" spans="1:4" x14ac:dyDescent="0.25">
      <c r="B107" s="704"/>
      <c r="C107" s="703"/>
    </row>
    <row r="108" spans="1:4" ht="34.200000000000003" x14ac:dyDescent="0.25">
      <c r="B108" s="704" t="s">
        <v>842</v>
      </c>
      <c r="C108" s="703" t="s">
        <v>843</v>
      </c>
      <c r="D108" s="44">
        <v>146</v>
      </c>
    </row>
    <row r="109" spans="1:4" ht="34.200000000000003" x14ac:dyDescent="0.25">
      <c r="B109" s="704" t="s">
        <v>844</v>
      </c>
      <c r="C109" s="703" t="s">
        <v>845</v>
      </c>
      <c r="D109" s="44">
        <v>146</v>
      </c>
    </row>
    <row r="110" spans="1:4" ht="34.200000000000003" x14ac:dyDescent="0.25">
      <c r="B110" s="704" t="s">
        <v>846</v>
      </c>
      <c r="C110" s="703" t="s">
        <v>847</v>
      </c>
      <c r="D110" s="44">
        <v>146</v>
      </c>
    </row>
    <row r="111" spans="1:4" ht="34.200000000000003" x14ac:dyDescent="0.25">
      <c r="B111" s="704" t="s">
        <v>848</v>
      </c>
      <c r="C111" s="703" t="s">
        <v>849</v>
      </c>
      <c r="D111" s="44">
        <v>146</v>
      </c>
    </row>
    <row r="112" spans="1:4" ht="34.200000000000003" x14ac:dyDescent="0.25">
      <c r="B112" s="704" t="s">
        <v>850</v>
      </c>
      <c r="C112" s="703" t="s">
        <v>851</v>
      </c>
      <c r="D112" s="44">
        <v>147</v>
      </c>
    </row>
    <row r="113" spans="2:4" ht="34.200000000000003" x14ac:dyDescent="0.25">
      <c r="B113" s="704" t="s">
        <v>852</v>
      </c>
      <c r="C113" s="703" t="s">
        <v>853</v>
      </c>
      <c r="D113" s="44">
        <v>147</v>
      </c>
    </row>
    <row r="114" spans="2:4" ht="34.200000000000003" x14ac:dyDescent="0.25">
      <c r="B114" s="704" t="s">
        <v>854</v>
      </c>
      <c r="C114" s="703" t="s">
        <v>855</v>
      </c>
      <c r="D114" s="44">
        <v>147</v>
      </c>
    </row>
    <row r="115" spans="2:4" ht="24" customHeight="1" x14ac:dyDescent="0.25">
      <c r="B115" s="704" t="s">
        <v>856</v>
      </c>
      <c r="C115" s="703" t="s">
        <v>857</v>
      </c>
      <c r="D115" s="44">
        <v>148</v>
      </c>
    </row>
    <row r="116" spans="2:4" ht="24" customHeight="1" x14ac:dyDescent="0.25">
      <c r="B116" s="704" t="s">
        <v>858</v>
      </c>
      <c r="C116" s="703" t="s">
        <v>859</v>
      </c>
      <c r="D116" s="44">
        <v>149</v>
      </c>
    </row>
    <row r="117" spans="2:4" ht="24" customHeight="1" x14ac:dyDescent="0.25">
      <c r="B117" s="704" t="s">
        <v>860</v>
      </c>
      <c r="C117" s="703" t="s">
        <v>861</v>
      </c>
      <c r="D117" s="44">
        <v>150</v>
      </c>
    </row>
    <row r="118" spans="2:4" ht="34.200000000000003" x14ac:dyDescent="0.25">
      <c r="B118" s="704" t="s">
        <v>862</v>
      </c>
      <c r="C118" s="703" t="s">
        <v>863</v>
      </c>
      <c r="D118" s="44">
        <v>151</v>
      </c>
    </row>
    <row r="119" spans="2:4" ht="34.200000000000003" x14ac:dyDescent="0.25">
      <c r="B119" s="704" t="s">
        <v>864</v>
      </c>
      <c r="C119" s="703" t="s">
        <v>865</v>
      </c>
      <c r="D119" s="44">
        <v>152</v>
      </c>
    </row>
    <row r="120" spans="2:4" ht="34.200000000000003" x14ac:dyDescent="0.25">
      <c r="B120" s="704" t="s">
        <v>866</v>
      </c>
      <c r="C120" s="703" t="s">
        <v>867</v>
      </c>
      <c r="D120" s="44">
        <v>153</v>
      </c>
    </row>
    <row r="121" spans="2:4" ht="34.200000000000003" x14ac:dyDescent="0.25">
      <c r="B121" s="704" t="s">
        <v>868</v>
      </c>
      <c r="C121" s="703" t="s">
        <v>869</v>
      </c>
      <c r="D121" s="44">
        <v>154</v>
      </c>
    </row>
    <row r="122" spans="2:4" ht="34.200000000000003" x14ac:dyDescent="0.25">
      <c r="B122" s="704" t="s">
        <v>870</v>
      </c>
      <c r="C122" s="703" t="s">
        <v>871</v>
      </c>
      <c r="D122" s="44">
        <v>155</v>
      </c>
    </row>
    <row r="123" spans="2:4" ht="34.200000000000003" x14ac:dyDescent="0.25">
      <c r="B123" s="704" t="s">
        <v>872</v>
      </c>
      <c r="C123" s="703" t="s">
        <v>873</v>
      </c>
      <c r="D123" s="44">
        <v>156</v>
      </c>
    </row>
    <row r="124" spans="2:4" ht="34.200000000000003" x14ac:dyDescent="0.25">
      <c r="B124" s="704" t="s">
        <v>874</v>
      </c>
      <c r="C124" s="703" t="s">
        <v>875</v>
      </c>
      <c r="D124" s="44">
        <v>157</v>
      </c>
    </row>
    <row r="125" spans="2:4" ht="34.200000000000003" x14ac:dyDescent="0.25">
      <c r="B125" s="704" t="s">
        <v>876</v>
      </c>
      <c r="C125" s="703" t="s">
        <v>877</v>
      </c>
      <c r="D125" s="44">
        <v>158</v>
      </c>
    </row>
    <row r="126" spans="2:4" ht="34.200000000000003" x14ac:dyDescent="0.25">
      <c r="B126" s="704" t="s">
        <v>878</v>
      </c>
      <c r="C126" s="703" t="s">
        <v>879</v>
      </c>
      <c r="D126" s="44">
        <v>159</v>
      </c>
    </row>
    <row r="127" spans="2:4" ht="34.200000000000003" x14ac:dyDescent="0.25">
      <c r="B127" s="704" t="s">
        <v>880</v>
      </c>
      <c r="C127" s="703" t="s">
        <v>881</v>
      </c>
      <c r="D127" s="44">
        <v>160</v>
      </c>
    </row>
    <row r="128" spans="2:4" ht="34.200000000000003" x14ac:dyDescent="0.25">
      <c r="B128" s="704" t="s">
        <v>882</v>
      </c>
      <c r="C128" s="703" t="s">
        <v>883</v>
      </c>
      <c r="D128" s="44">
        <v>161</v>
      </c>
    </row>
    <row r="129" spans="2:4" ht="34.200000000000003" x14ac:dyDescent="0.25">
      <c r="B129" s="704" t="s">
        <v>884</v>
      </c>
      <c r="C129" s="703" t="s">
        <v>885</v>
      </c>
      <c r="D129" s="44">
        <v>162</v>
      </c>
    </row>
    <row r="130" spans="2:4" ht="34.200000000000003" x14ac:dyDescent="0.25">
      <c r="B130" s="704" t="s">
        <v>886</v>
      </c>
      <c r="C130" s="703" t="s">
        <v>887</v>
      </c>
      <c r="D130" s="44">
        <v>163</v>
      </c>
    </row>
    <row r="131" spans="2:4" ht="34.200000000000003" x14ac:dyDescent="0.25">
      <c r="B131" s="704" t="s">
        <v>888</v>
      </c>
      <c r="C131" s="703" t="s">
        <v>889</v>
      </c>
      <c r="D131" s="44">
        <v>164</v>
      </c>
    </row>
    <row r="132" spans="2:4" ht="34.200000000000003" x14ac:dyDescent="0.25">
      <c r="B132" s="704" t="s">
        <v>890</v>
      </c>
      <c r="C132" s="703" t="s">
        <v>891</v>
      </c>
      <c r="D132" s="44">
        <v>165</v>
      </c>
    </row>
    <row r="133" spans="2:4" ht="34.200000000000003" x14ac:dyDescent="0.25">
      <c r="B133" s="704" t="s">
        <v>892</v>
      </c>
      <c r="C133" s="703" t="s">
        <v>893</v>
      </c>
      <c r="D133" s="44">
        <v>166</v>
      </c>
    </row>
    <row r="134" spans="2:4" ht="34.200000000000003" x14ac:dyDescent="0.25">
      <c r="B134" s="704" t="s">
        <v>894</v>
      </c>
      <c r="C134" s="703" t="s">
        <v>895</v>
      </c>
      <c r="D134" s="44">
        <v>167</v>
      </c>
    </row>
    <row r="135" spans="2:4" ht="34.200000000000003" x14ac:dyDescent="0.25">
      <c r="B135" s="704" t="s">
        <v>896</v>
      </c>
      <c r="C135" s="703" t="s">
        <v>897</v>
      </c>
      <c r="D135" s="44">
        <v>168</v>
      </c>
    </row>
  </sheetData>
  <mergeCells count="8">
    <mergeCell ref="A4:C4"/>
    <mergeCell ref="A106:C106"/>
    <mergeCell ref="A6:C6"/>
    <mergeCell ref="A16:C16"/>
    <mergeCell ref="A47:C47"/>
    <mergeCell ref="A56:C56"/>
    <mergeCell ref="A66:C66"/>
    <mergeCell ref="A97:C97"/>
  </mergeCells>
  <pageMargins left="0.78740157480314965" right="0.78740157480314965" top="0.78740157480314965" bottom="0.78740157480314965" header="0" footer="0.39370078740157483"/>
  <pageSetup paperSize="9" orientation="portrait" r:id="rId1"/>
  <headerFooter scaleWithDoc="0">
    <oddFooter>&amp;R&amp;9&amp;P</oddFooter>
  </headerFooter>
  <rowBreaks count="5" manualBreakCount="5">
    <brk id="26" max="3" man="1"/>
    <brk id="46" max="3" man="1"/>
    <brk id="65" max="3" man="1"/>
    <brk id="93" max="3" man="1"/>
    <brk id="112" max="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showZeros="0" workbookViewId="0"/>
  </sheetViews>
  <sheetFormatPr baseColWidth="10" defaultRowHeight="13.2" x14ac:dyDescent="0.25"/>
  <cols>
    <col min="1" max="1" width="34.33203125" customWidth="1"/>
    <col min="2" max="3" width="9.88671875" bestFit="1" customWidth="1"/>
    <col min="4" max="4" width="10.33203125" bestFit="1" customWidth="1"/>
    <col min="5" max="5" width="10.33203125" customWidth="1"/>
    <col min="6" max="6" width="9.5546875" customWidth="1"/>
    <col min="7" max="7" width="3.88671875" customWidth="1"/>
    <col min="8" max="8" width="10.109375" bestFit="1" customWidth="1"/>
    <col min="9" max="9" width="7.88671875" customWidth="1"/>
  </cols>
  <sheetData>
    <row r="1" spans="1:17" ht="27" customHeight="1" thickBot="1" x14ac:dyDescent="0.3">
      <c r="A1" s="1053" t="s">
        <v>282</v>
      </c>
      <c r="B1" s="1053"/>
      <c r="C1" s="1053"/>
      <c r="D1" s="1053"/>
      <c r="E1" s="1053"/>
      <c r="F1" s="1053"/>
      <c r="G1" s="1053"/>
      <c r="H1" s="75"/>
      <c r="I1" s="75"/>
      <c r="J1" s="75"/>
    </row>
    <row r="2" spans="1:17" ht="13.8" thickBot="1" x14ac:dyDescent="0.3">
      <c r="A2" s="255"/>
      <c r="B2" s="257" t="s">
        <v>180</v>
      </c>
      <c r="C2" s="190" t="s">
        <v>195</v>
      </c>
      <c r="D2" s="232" t="s">
        <v>196</v>
      </c>
      <c r="E2" s="192" t="s">
        <v>197</v>
      </c>
      <c r="F2" s="192" t="s">
        <v>198</v>
      </c>
      <c r="J2" s="75"/>
      <c r="K2" s="75"/>
      <c r="L2" s="75"/>
      <c r="M2" s="75"/>
      <c r="N2" s="75"/>
      <c r="O2" s="75"/>
      <c r="P2" s="75"/>
      <c r="Q2" s="75"/>
    </row>
    <row r="3" spans="1:17" ht="13.8" thickBot="1" x14ac:dyDescent="0.3">
      <c r="A3" s="193" t="s">
        <v>180</v>
      </c>
      <c r="B3" s="764">
        <v>2352200.9433462615</v>
      </c>
      <c r="C3" s="194">
        <v>1203896.6215094714</v>
      </c>
      <c r="D3" s="261">
        <v>1089481.0820982114</v>
      </c>
      <c r="E3" s="195">
        <v>48346.965981524605</v>
      </c>
      <c r="F3" s="195">
        <v>10476.273757054003</v>
      </c>
      <c r="J3" s="75"/>
      <c r="K3" s="75"/>
      <c r="L3" s="75"/>
      <c r="M3" s="75"/>
      <c r="N3" s="75"/>
      <c r="O3" s="75"/>
      <c r="P3" s="75"/>
      <c r="Q3" s="75"/>
    </row>
    <row r="4" spans="1:17" ht="13.8" thickTop="1" x14ac:dyDescent="0.25">
      <c r="A4" s="250" t="s">
        <v>222</v>
      </c>
      <c r="B4" s="273">
        <v>2270320.9523124774</v>
      </c>
      <c r="C4" s="727">
        <v>1200297.2549020015</v>
      </c>
      <c r="D4" s="274">
        <v>1015886.9680284224</v>
      </c>
      <c r="E4" s="224">
        <v>43660.455624999602</v>
      </c>
      <c r="F4" s="224">
        <v>10476.273757054003</v>
      </c>
    </row>
    <row r="5" spans="1:17" ht="13.8" thickBot="1" x14ac:dyDescent="0.3">
      <c r="A5" s="200" t="s">
        <v>223</v>
      </c>
      <c r="B5" s="327">
        <v>81879.991033784027</v>
      </c>
      <c r="C5" s="201">
        <v>3599.36660747</v>
      </c>
      <c r="D5" s="236">
        <v>73594.114069789022</v>
      </c>
      <c r="E5" s="202">
        <v>4686.510356525001</v>
      </c>
      <c r="F5" s="202">
        <v>0</v>
      </c>
    </row>
    <row r="6" spans="1:17" x14ac:dyDescent="0.25">
      <c r="A6" s="72"/>
      <c r="B6" s="1"/>
      <c r="C6" s="1"/>
      <c r="D6" s="1"/>
      <c r="E6" s="1"/>
      <c r="F6" s="1"/>
      <c r="G6" s="1"/>
      <c r="H6" s="1"/>
      <c r="I6" s="1"/>
    </row>
    <row r="7" spans="1:17" x14ac:dyDescent="0.25">
      <c r="A7" s="72"/>
      <c r="B7" s="1"/>
      <c r="C7" s="1"/>
      <c r="D7" s="1"/>
      <c r="E7" s="1"/>
      <c r="F7" s="1"/>
      <c r="G7" s="1"/>
      <c r="H7" s="1"/>
      <c r="I7" s="1"/>
    </row>
    <row r="8" spans="1:17" x14ac:dyDescent="0.25">
      <c r="A8" s="4"/>
      <c r="B8" s="1"/>
      <c r="C8" s="2"/>
      <c r="D8" s="2"/>
      <c r="E8" s="1"/>
      <c r="F8" s="1"/>
      <c r="G8" s="1"/>
      <c r="H8" s="1"/>
      <c r="I8" s="1"/>
    </row>
    <row r="9" spans="1:17" ht="27" customHeight="1" thickBot="1" x14ac:dyDescent="0.3">
      <c r="A9" s="1053" t="s">
        <v>283</v>
      </c>
      <c r="B9" s="1053"/>
      <c r="C9" s="1053"/>
      <c r="D9" s="1053"/>
      <c r="E9" s="1053"/>
      <c r="F9" s="1053"/>
      <c r="G9" s="1053"/>
      <c r="H9" s="75"/>
      <c r="I9" s="75"/>
      <c r="J9" s="75"/>
    </row>
    <row r="10" spans="1:17" ht="13.8" thickBot="1" x14ac:dyDescent="0.3">
      <c r="A10" s="255"/>
      <c r="B10" s="257" t="s">
        <v>180</v>
      </c>
      <c r="C10" s="190" t="s">
        <v>195</v>
      </c>
      <c r="D10" s="232" t="s">
        <v>196</v>
      </c>
      <c r="E10" s="192" t="s">
        <v>197</v>
      </c>
      <c r="F10" s="192" t="s">
        <v>198</v>
      </c>
      <c r="G10" s="1"/>
      <c r="H10" s="1"/>
      <c r="I10" s="1"/>
    </row>
    <row r="11" spans="1:17" ht="13.8" thickBot="1" x14ac:dyDescent="0.3">
      <c r="A11" s="193" t="s">
        <v>180</v>
      </c>
      <c r="B11" s="335">
        <v>1</v>
      </c>
      <c r="C11" s="204">
        <v>0.51181708132333181</v>
      </c>
      <c r="D11" s="336">
        <v>0.46317517437447592</v>
      </c>
      <c r="E11" s="205">
        <v>2.0553926788561605E-2</v>
      </c>
      <c r="F11" s="205">
        <v>4.4538175136306021E-3</v>
      </c>
      <c r="G11" s="1"/>
      <c r="H11" s="1"/>
      <c r="I11" s="1"/>
    </row>
    <row r="12" spans="1:17" ht="13.8" thickTop="1" x14ac:dyDescent="0.25">
      <c r="A12" s="250" t="s">
        <v>222</v>
      </c>
      <c r="B12" s="344">
        <v>1</v>
      </c>
      <c r="C12" s="218">
        <v>0.52869055966708867</v>
      </c>
      <c r="D12" s="345">
        <v>0.44746403234030502</v>
      </c>
      <c r="E12" s="219">
        <v>1.9230961851683763E-2</v>
      </c>
      <c r="F12" s="219">
        <v>4.6144461409225864E-3</v>
      </c>
      <c r="G12" s="1"/>
      <c r="H12" s="1"/>
      <c r="I12" s="1"/>
    </row>
    <row r="13" spans="1:17" ht="13.8" thickBot="1" x14ac:dyDescent="0.3">
      <c r="A13" s="200" t="s">
        <v>223</v>
      </c>
      <c r="B13" s="352">
        <v>1</v>
      </c>
      <c r="C13" s="208">
        <v>4.3959049848758362E-2</v>
      </c>
      <c r="D13" s="253">
        <v>0.89880461808335788</v>
      </c>
      <c r="E13" s="209">
        <v>5.7236332067883679E-2</v>
      </c>
      <c r="F13" s="209">
        <v>0</v>
      </c>
      <c r="G13" s="1"/>
      <c r="H13" s="1"/>
      <c r="I13" s="1"/>
    </row>
    <row r="14" spans="1:17" x14ac:dyDescent="0.25">
      <c r="A14" s="72"/>
      <c r="B14" s="1"/>
      <c r="C14" s="1"/>
      <c r="D14" s="1"/>
      <c r="E14" s="1"/>
      <c r="F14" s="1"/>
      <c r="G14" s="1"/>
      <c r="H14" s="98"/>
      <c r="I14" s="1"/>
    </row>
    <row r="15" spans="1:17" x14ac:dyDescent="0.25">
      <c r="A15" s="72"/>
      <c r="B15" s="1"/>
      <c r="C15" s="1"/>
      <c r="D15" s="1"/>
      <c r="E15" s="1"/>
      <c r="F15" s="1"/>
      <c r="G15" s="1"/>
      <c r="H15" s="98"/>
      <c r="I15" s="1"/>
    </row>
    <row r="16" spans="1:17" x14ac:dyDescent="0.25">
      <c r="A16" s="1"/>
      <c r="B16" s="1"/>
      <c r="C16" s="1"/>
      <c r="D16" s="1"/>
      <c r="E16" s="1"/>
      <c r="F16" s="1"/>
      <c r="G16" s="1"/>
      <c r="H16" s="1"/>
      <c r="I16" s="1"/>
    </row>
    <row r="17" spans="1:10" ht="27" customHeight="1" thickBot="1" x14ac:dyDescent="0.3">
      <c r="A17" s="1053" t="s">
        <v>284</v>
      </c>
      <c r="B17" s="1053"/>
      <c r="C17" s="1053"/>
      <c r="D17" s="1053"/>
      <c r="E17" s="1053"/>
      <c r="F17" s="1053"/>
      <c r="G17" s="1053"/>
      <c r="H17" s="75"/>
      <c r="I17" s="75"/>
      <c r="J17" s="75"/>
    </row>
    <row r="18" spans="1:10" ht="13.8" thickBot="1" x14ac:dyDescent="0.3">
      <c r="A18" s="255"/>
      <c r="B18" s="257" t="s">
        <v>180</v>
      </c>
      <c r="C18" s="190" t="s">
        <v>195</v>
      </c>
      <c r="D18" s="232" t="s">
        <v>196</v>
      </c>
      <c r="E18" s="192" t="s">
        <v>197</v>
      </c>
      <c r="F18" s="192" t="s">
        <v>198</v>
      </c>
      <c r="G18" s="1"/>
      <c r="H18" s="1"/>
      <c r="I18" s="1"/>
    </row>
    <row r="19" spans="1:10" ht="13.8" thickBot="1" x14ac:dyDescent="0.3">
      <c r="A19" s="193" t="s">
        <v>180</v>
      </c>
      <c r="B19" s="335">
        <v>1</v>
      </c>
      <c r="C19" s="204">
        <v>1</v>
      </c>
      <c r="D19" s="336">
        <v>1</v>
      </c>
      <c r="E19" s="205">
        <v>1</v>
      </c>
      <c r="F19" s="205">
        <v>1</v>
      </c>
      <c r="G19" s="1"/>
      <c r="H19" s="1"/>
      <c r="I19" s="1"/>
    </row>
    <row r="20" spans="1:10" ht="13.8" thickTop="1" x14ac:dyDescent="0.25">
      <c r="A20" s="250" t="s">
        <v>222</v>
      </c>
      <c r="B20" s="344">
        <v>0.9651900526333006</v>
      </c>
      <c r="C20" s="218">
        <v>0.99701023614223871</v>
      </c>
      <c r="D20" s="345">
        <v>0.93245030567391274</v>
      </c>
      <c r="E20" s="219">
        <v>0.90306505772635426</v>
      </c>
      <c r="F20" s="219">
        <v>1</v>
      </c>
      <c r="G20" s="1"/>
      <c r="H20" s="1"/>
      <c r="I20" s="1"/>
    </row>
    <row r="21" spans="1:10" ht="13.8" thickBot="1" x14ac:dyDescent="0.3">
      <c r="A21" s="200" t="s">
        <v>223</v>
      </c>
      <c r="B21" s="352">
        <v>3.4809947366699394E-2</v>
      </c>
      <c r="C21" s="208">
        <v>2.9897638577613388E-3</v>
      </c>
      <c r="D21" s="253">
        <v>6.7549694326087317E-2</v>
      </c>
      <c r="E21" s="209">
        <v>9.6934942273645727E-2</v>
      </c>
      <c r="F21" s="209">
        <v>0</v>
      </c>
      <c r="G21" s="1"/>
      <c r="H21" s="1"/>
      <c r="I21" s="1"/>
    </row>
    <row r="22" spans="1:10" x14ac:dyDescent="0.25">
      <c r="A22" s="72"/>
      <c r="B22" s="1"/>
      <c r="C22" s="1"/>
      <c r="D22" s="1"/>
      <c r="E22" s="1"/>
      <c r="F22" s="1"/>
      <c r="G22" s="1"/>
      <c r="H22" s="1"/>
      <c r="I22" s="1"/>
    </row>
    <row r="23" spans="1:10" x14ac:dyDescent="0.25">
      <c r="A23" s="1"/>
      <c r="B23" s="1"/>
      <c r="C23" s="1"/>
      <c r="D23" s="1"/>
      <c r="E23" s="1"/>
      <c r="F23" s="1"/>
      <c r="G23" s="1"/>
      <c r="H23" s="1"/>
      <c r="I23" s="1"/>
    </row>
    <row r="25" spans="1:10" ht="27" customHeight="1" thickBot="1" x14ac:dyDescent="0.3">
      <c r="A25" s="1053" t="s">
        <v>285</v>
      </c>
      <c r="B25" s="1053"/>
      <c r="C25" s="1053"/>
      <c r="D25" s="1053"/>
      <c r="E25" s="1053"/>
      <c r="F25" s="1053"/>
      <c r="G25" s="1053"/>
      <c r="H25" s="75"/>
      <c r="I25" s="75"/>
      <c r="J25" s="75"/>
    </row>
    <row r="26" spans="1:10" ht="13.8" thickBot="1" x14ac:dyDescent="0.3">
      <c r="A26" s="1"/>
      <c r="B26" s="1061" t="s">
        <v>898</v>
      </c>
      <c r="C26" s="1062"/>
      <c r="D26" s="1062"/>
      <c r="E26" s="1062"/>
      <c r="F26" s="1062"/>
    </row>
    <row r="27" spans="1:10" ht="13.8" thickBot="1" x14ac:dyDescent="0.3">
      <c r="A27" s="310"/>
      <c r="B27" s="311" t="s">
        <v>180</v>
      </c>
      <c r="C27" s="312" t="s">
        <v>195</v>
      </c>
      <c r="D27" s="313" t="s">
        <v>196</v>
      </c>
      <c r="E27" s="314" t="s">
        <v>197</v>
      </c>
      <c r="F27" s="314" t="s">
        <v>198</v>
      </c>
    </row>
    <row r="28" spans="1:10" ht="13.8" thickBot="1" x14ac:dyDescent="0.3">
      <c r="A28" s="284" t="s">
        <v>180</v>
      </c>
      <c r="B28" s="285">
        <v>9.1696178106948301E-2</v>
      </c>
      <c r="C28" s="286">
        <v>0.15470070925103241</v>
      </c>
      <c r="D28" s="287">
        <v>2.8646318305878937E-2</v>
      </c>
      <c r="E28" s="288">
        <v>0.19554225350831289</v>
      </c>
      <c r="F28" s="288">
        <v>-0.15817868956040215</v>
      </c>
    </row>
    <row r="29" spans="1:10" ht="13.8" thickTop="1" x14ac:dyDescent="0.25">
      <c r="A29" s="299" t="s">
        <v>222</v>
      </c>
      <c r="B29" s="300">
        <v>0.12515419136337647</v>
      </c>
      <c r="C29" s="301">
        <v>0.15414505449049876</v>
      </c>
      <c r="D29" s="302">
        <v>9.7056375792616612E-2</v>
      </c>
      <c r="E29" s="303">
        <v>0.10977010837246981</v>
      </c>
      <c r="F29" s="303">
        <v>-0.15817868956040215</v>
      </c>
      <c r="H29" s="713"/>
    </row>
    <row r="30" spans="1:10" ht="13.8" thickBot="1" x14ac:dyDescent="0.3">
      <c r="A30" s="329" t="s">
        <v>223</v>
      </c>
      <c r="B30" s="330">
        <v>-0.40165068771290002</v>
      </c>
      <c r="C30" s="331">
        <v>0.37554257715432549</v>
      </c>
      <c r="D30" s="332">
        <v>-0.44719684276941052</v>
      </c>
      <c r="E30" s="333">
        <v>3.270285166427283</v>
      </c>
      <c r="F30" s="333" t="s">
        <v>695</v>
      </c>
    </row>
    <row r="31" spans="1:10" x14ac:dyDescent="0.25">
      <c r="A31" s="164"/>
    </row>
  </sheetData>
  <mergeCells count="5">
    <mergeCell ref="A1:G1"/>
    <mergeCell ref="A9:G9"/>
    <mergeCell ref="A17:G17"/>
    <mergeCell ref="A25:G25"/>
    <mergeCell ref="B26:F26"/>
  </mergeCells>
  <pageMargins left="0.78740157480314965" right="0.59055118110236227" top="0.78740157480314965" bottom="0.39370078740157483" header="0" footer="0.39370078740157483"/>
  <pageSetup paperSize="9" orientation="portrait" r:id="rId1"/>
  <headerFooter scaleWithDoc="0">
    <oddFooter>&amp;R&amp;9&amp;P</oddFooter>
  </headerFooter>
  <colBreaks count="1" manualBreakCount="1">
    <brk id="9" max="1048575" man="1"/>
  </colBreaks>
  <legacyDrawingHF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Zeros="0" zoomScaleNormal="100" workbookViewId="0"/>
  </sheetViews>
  <sheetFormatPr baseColWidth="10" defaultRowHeight="13.2" x14ac:dyDescent="0.25"/>
  <cols>
    <col min="1" max="1" width="17.6640625" customWidth="1"/>
    <col min="2" max="2" width="9" bestFit="1" customWidth="1"/>
    <col min="3" max="3" width="8.88671875" bestFit="1" customWidth="1"/>
    <col min="4" max="4" width="10.5546875" bestFit="1" customWidth="1"/>
    <col min="5" max="5" width="8.5546875" bestFit="1" customWidth="1"/>
    <col min="6" max="6" width="7.44140625" bestFit="1" customWidth="1"/>
    <col min="7" max="9" width="8.6640625" bestFit="1" customWidth="1"/>
    <col min="10" max="10" width="11.33203125" bestFit="1" customWidth="1"/>
    <col min="11" max="11" width="9" customWidth="1"/>
    <col min="12" max="12" width="10.88671875" bestFit="1" customWidth="1"/>
    <col min="13" max="13" width="12.44140625" bestFit="1" customWidth="1"/>
  </cols>
  <sheetData>
    <row r="1" spans="1:13" ht="13.8" thickBot="1" x14ac:dyDescent="0.3">
      <c r="A1" s="1055" t="s">
        <v>278</v>
      </c>
      <c r="B1" s="1055"/>
      <c r="C1" s="1055"/>
      <c r="D1" s="1055"/>
      <c r="E1" s="1055"/>
      <c r="F1" s="1055"/>
      <c r="G1" s="1055"/>
      <c r="H1" s="1055"/>
      <c r="I1" s="1055"/>
      <c r="J1" s="1055"/>
      <c r="K1" s="1055"/>
      <c r="L1" s="1055"/>
      <c r="M1" s="1055"/>
    </row>
    <row r="2" spans="1:13" ht="24.6" thickBot="1" x14ac:dyDescent="0.3">
      <c r="A2" s="255"/>
      <c r="B2" s="257" t="s">
        <v>180</v>
      </c>
      <c r="C2" s="190" t="s">
        <v>199</v>
      </c>
      <c r="D2" s="232" t="s">
        <v>200</v>
      </c>
      <c r="E2" s="258" t="s">
        <v>201</v>
      </c>
      <c r="F2" s="258" t="s">
        <v>202</v>
      </c>
      <c r="G2" s="258" t="s">
        <v>203</v>
      </c>
      <c r="H2" s="258" t="s">
        <v>204</v>
      </c>
      <c r="I2" s="258" t="s">
        <v>205</v>
      </c>
      <c r="J2" s="258" t="s">
        <v>206</v>
      </c>
      <c r="K2" s="258" t="s">
        <v>207</v>
      </c>
      <c r="L2" s="258" t="s">
        <v>208</v>
      </c>
      <c r="M2" s="192" t="s">
        <v>209</v>
      </c>
    </row>
    <row r="3" spans="1:13" ht="13.8" thickBot="1" x14ac:dyDescent="0.3">
      <c r="A3" s="193" t="s">
        <v>180</v>
      </c>
      <c r="B3" s="765">
        <v>2352200.9433462648</v>
      </c>
      <c r="C3" s="194">
        <v>828054.40515274392</v>
      </c>
      <c r="D3" s="261">
        <v>168375.32164590689</v>
      </c>
      <c r="E3" s="262">
        <v>226836.50262834999</v>
      </c>
      <c r="F3" s="262">
        <v>86061.0826579696</v>
      </c>
      <c r="G3" s="262">
        <v>117326.87561312201</v>
      </c>
      <c r="H3" s="262">
        <v>69461.012879711998</v>
      </c>
      <c r="I3" s="262">
        <v>107262.98427870205</v>
      </c>
      <c r="J3" s="262">
        <v>360672.35479585105</v>
      </c>
      <c r="K3" s="262">
        <v>76756.972217217015</v>
      </c>
      <c r="L3" s="262">
        <v>129559.10883094031</v>
      </c>
      <c r="M3" s="195">
        <v>181834.32264575001</v>
      </c>
    </row>
    <row r="4" spans="1:13" ht="13.8" thickTop="1" x14ac:dyDescent="0.25">
      <c r="A4" s="217" t="s">
        <v>210</v>
      </c>
      <c r="B4" s="273">
        <v>1615229.7045889413</v>
      </c>
      <c r="C4" s="727">
        <v>640035.52761809679</v>
      </c>
      <c r="D4" s="728">
        <v>119888.55904908798</v>
      </c>
      <c r="E4" s="569">
        <v>150360.753355288</v>
      </c>
      <c r="F4" s="569">
        <v>46865.833648716398</v>
      </c>
      <c r="G4" s="569">
        <v>64737.328642410015</v>
      </c>
      <c r="H4" s="569">
        <v>49428.856320300991</v>
      </c>
      <c r="I4" s="569">
        <v>80647.24566600805</v>
      </c>
      <c r="J4" s="569">
        <v>204032.7071055776</v>
      </c>
      <c r="K4" s="569">
        <v>57036.740610802015</v>
      </c>
      <c r="L4" s="569">
        <v>89668.32752996232</v>
      </c>
      <c r="M4" s="729">
        <v>112527.82504269101</v>
      </c>
    </row>
    <row r="5" spans="1:13" x14ac:dyDescent="0.25">
      <c r="A5" s="196" t="s">
        <v>211</v>
      </c>
      <c r="B5" s="263">
        <v>345763.17883473227</v>
      </c>
      <c r="C5" s="730">
        <v>34675.303299375999</v>
      </c>
      <c r="D5" s="731">
        <v>26566.037164548983</v>
      </c>
      <c r="E5" s="570">
        <v>53399.615218996005</v>
      </c>
      <c r="F5" s="570">
        <v>25010.514015260203</v>
      </c>
      <c r="G5" s="570">
        <v>11539.675984859001</v>
      </c>
      <c r="H5" s="570">
        <v>7207.1353538600006</v>
      </c>
      <c r="I5" s="570">
        <v>16590.725709643997</v>
      </c>
      <c r="J5" s="570">
        <v>101853.34343617602</v>
      </c>
      <c r="K5" s="570">
        <v>7280.8345071199983</v>
      </c>
      <c r="L5" s="570">
        <v>11725.899801299996</v>
      </c>
      <c r="M5" s="732">
        <v>49914.094343592005</v>
      </c>
    </row>
    <row r="6" spans="1:13" ht="13.8" thickBot="1" x14ac:dyDescent="0.3">
      <c r="A6" s="241" t="s">
        <v>212</v>
      </c>
      <c r="B6" s="316">
        <v>391208.05992259126</v>
      </c>
      <c r="C6" s="575">
        <v>153343.57423527102</v>
      </c>
      <c r="D6" s="781">
        <v>21920.725432269926</v>
      </c>
      <c r="E6" s="572">
        <v>23076.134054065988</v>
      </c>
      <c r="F6" s="572">
        <v>14184.734993992997</v>
      </c>
      <c r="G6" s="572">
        <v>41049.870985852998</v>
      </c>
      <c r="H6" s="572">
        <v>12825.021205551006</v>
      </c>
      <c r="I6" s="572">
        <v>10025.012903049997</v>
      </c>
      <c r="J6" s="572">
        <v>54786.304254097427</v>
      </c>
      <c r="K6" s="572">
        <v>12439.397099295</v>
      </c>
      <c r="L6" s="572">
        <v>28164.881499677998</v>
      </c>
      <c r="M6" s="724">
        <v>19392.403259466999</v>
      </c>
    </row>
    <row r="7" spans="1:13" ht="13.5" customHeight="1" x14ac:dyDescent="0.25">
      <c r="A7" s="72"/>
    </row>
    <row r="8" spans="1:13" x14ac:dyDescent="0.25">
      <c r="A8" s="4"/>
      <c r="B8" s="1"/>
      <c r="C8" s="2"/>
      <c r="D8" s="2"/>
      <c r="E8" s="1"/>
      <c r="F8" s="1"/>
      <c r="G8" s="1"/>
      <c r="H8" s="1"/>
      <c r="I8" s="1"/>
    </row>
    <row r="9" spans="1:13" ht="13.8" thickBot="1" x14ac:dyDescent="0.3">
      <c r="A9" s="1056" t="s">
        <v>279</v>
      </c>
      <c r="B9" s="1056"/>
      <c r="C9" s="1056"/>
      <c r="D9" s="1056"/>
      <c r="E9" s="1056"/>
      <c r="F9" s="1056"/>
      <c r="G9" s="1056"/>
      <c r="H9" s="1056"/>
      <c r="I9" s="1056"/>
      <c r="J9" s="1056"/>
      <c r="K9" s="1056"/>
      <c r="L9" s="1056"/>
      <c r="M9" s="1056"/>
    </row>
    <row r="10" spans="1:13" ht="24.6" thickBot="1" x14ac:dyDescent="0.3">
      <c r="A10" s="255"/>
      <c r="B10" s="257" t="s">
        <v>180</v>
      </c>
      <c r="C10" s="190" t="s">
        <v>199</v>
      </c>
      <c r="D10" s="232" t="s">
        <v>200</v>
      </c>
      <c r="E10" s="258" t="s">
        <v>201</v>
      </c>
      <c r="F10" s="258" t="s">
        <v>202</v>
      </c>
      <c r="G10" s="258" t="s">
        <v>203</v>
      </c>
      <c r="H10" s="258" t="s">
        <v>204</v>
      </c>
      <c r="I10" s="258" t="s">
        <v>205</v>
      </c>
      <c r="J10" s="258" t="s">
        <v>206</v>
      </c>
      <c r="K10" s="258" t="s">
        <v>207</v>
      </c>
      <c r="L10" s="258" t="s">
        <v>208</v>
      </c>
      <c r="M10" s="192" t="s">
        <v>209</v>
      </c>
    </row>
    <row r="11" spans="1:13" ht="13.8" thickBot="1" x14ac:dyDescent="0.3">
      <c r="A11" s="193" t="s">
        <v>180</v>
      </c>
      <c r="B11" s="335">
        <v>1</v>
      </c>
      <c r="C11" s="204">
        <v>0.35203387172132727</v>
      </c>
      <c r="D11" s="336">
        <v>7.1582031340559904E-2</v>
      </c>
      <c r="E11" s="337">
        <v>9.6435852247236192E-2</v>
      </c>
      <c r="F11" s="337">
        <v>3.6587470514121229E-2</v>
      </c>
      <c r="G11" s="337">
        <v>4.9879614216212162E-2</v>
      </c>
      <c r="H11" s="337">
        <v>2.9530220654063705E-2</v>
      </c>
      <c r="I11" s="337">
        <v>4.5601114386982874E-2</v>
      </c>
      <c r="J11" s="337">
        <v>0.15333398951994082</v>
      </c>
      <c r="K11" s="337">
        <v>3.2631979182876178E-2</v>
      </c>
      <c r="L11" s="337">
        <v>5.5079949354423868E-2</v>
      </c>
      <c r="M11" s="205">
        <v>7.7303906862255856E-2</v>
      </c>
    </row>
    <row r="12" spans="1:13" ht="13.8" thickTop="1" x14ac:dyDescent="0.25">
      <c r="A12" s="217" t="s">
        <v>210</v>
      </c>
      <c r="B12" s="344">
        <v>1</v>
      </c>
      <c r="C12" s="218">
        <v>0.39625046877216696</v>
      </c>
      <c r="D12" s="345">
        <v>7.4223844886259285E-2</v>
      </c>
      <c r="E12" s="356">
        <v>9.3089393371175777E-2</v>
      </c>
      <c r="F12" s="356">
        <v>2.9014965187656235E-2</v>
      </c>
      <c r="G12" s="356">
        <v>4.0079332653732348E-2</v>
      </c>
      <c r="H12" s="356">
        <v>3.0601750438263582E-2</v>
      </c>
      <c r="I12" s="356">
        <v>4.9929273487780437E-2</v>
      </c>
      <c r="J12" s="356">
        <v>0.12631807508610779</v>
      </c>
      <c r="K12" s="356">
        <v>3.5311844778954986E-2</v>
      </c>
      <c r="L12" s="356">
        <v>5.5514288323952013E-2</v>
      </c>
      <c r="M12" s="219">
        <v>6.9666763013950472E-2</v>
      </c>
    </row>
    <row r="13" spans="1:13" x14ac:dyDescent="0.25">
      <c r="A13" s="196" t="s">
        <v>211</v>
      </c>
      <c r="B13" s="346">
        <v>1</v>
      </c>
      <c r="C13" s="206">
        <v>0.10028628096327771</v>
      </c>
      <c r="D13" s="252">
        <v>7.6833042934415535E-2</v>
      </c>
      <c r="E13" s="357">
        <v>0.15443985504459956</v>
      </c>
      <c r="F13" s="357">
        <v>7.2334232058916592E-2</v>
      </c>
      <c r="G13" s="357">
        <v>3.3374508019475176E-2</v>
      </c>
      <c r="H13" s="357">
        <v>2.0844137823318846E-2</v>
      </c>
      <c r="I13" s="357">
        <v>4.798291641567197E-2</v>
      </c>
      <c r="J13" s="357">
        <v>0.29457544837317634</v>
      </c>
      <c r="K13" s="357">
        <v>2.1057287047329259E-2</v>
      </c>
      <c r="L13" s="357">
        <v>3.3913095780811107E-2</v>
      </c>
      <c r="M13" s="207">
        <v>0.1443591955390077</v>
      </c>
    </row>
    <row r="14" spans="1:13" ht="13.8" thickBot="1" x14ac:dyDescent="0.3">
      <c r="A14" s="241" t="s">
        <v>212</v>
      </c>
      <c r="B14" s="320">
        <v>1</v>
      </c>
      <c r="C14" s="321">
        <v>0.39197447584697837</v>
      </c>
      <c r="D14" s="348">
        <v>5.6033419752669213E-2</v>
      </c>
      <c r="E14" s="528">
        <v>5.8986857424747553E-2</v>
      </c>
      <c r="F14" s="528">
        <v>3.6258800487903406E-2</v>
      </c>
      <c r="G14" s="528">
        <v>0.10493104613942662</v>
      </c>
      <c r="H14" s="528">
        <v>3.2783121104633439E-2</v>
      </c>
      <c r="I14" s="528">
        <v>2.562578313195709E-2</v>
      </c>
      <c r="J14" s="528">
        <v>0.14004390468063987</v>
      </c>
      <c r="K14" s="528">
        <v>3.1797394720743728E-2</v>
      </c>
      <c r="L14" s="528">
        <v>7.199463504215893E-2</v>
      </c>
      <c r="M14" s="339">
        <v>4.9570561668141992E-2</v>
      </c>
    </row>
    <row r="15" spans="1:13" x14ac:dyDescent="0.25">
      <c r="A15" s="72"/>
      <c r="B15" s="1"/>
      <c r="C15" s="1"/>
      <c r="D15" s="1"/>
      <c r="E15" s="1"/>
      <c r="F15" s="1"/>
      <c r="G15" s="1"/>
      <c r="H15" s="98"/>
      <c r="I15" s="1"/>
    </row>
    <row r="16" spans="1:13" ht="13.5" customHeight="1" x14ac:dyDescent="0.25">
      <c r="A16" s="72"/>
      <c r="B16" s="1"/>
      <c r="C16" s="1"/>
      <c r="D16" s="1"/>
      <c r="E16" s="1"/>
      <c r="F16" s="1"/>
      <c r="G16" s="1"/>
      <c r="H16" s="98"/>
      <c r="I16" s="1"/>
    </row>
    <row r="17" spans="1:13" ht="13.8" thickBot="1" x14ac:dyDescent="0.3">
      <c r="A17" s="1056" t="s">
        <v>280</v>
      </c>
      <c r="B17" s="1056"/>
      <c r="C17" s="1056"/>
      <c r="D17" s="1056"/>
      <c r="E17" s="1056"/>
      <c r="F17" s="1056"/>
      <c r="G17" s="1056"/>
      <c r="H17" s="1056"/>
      <c r="I17" s="1056"/>
      <c r="J17" s="1056"/>
      <c r="K17" s="1056"/>
      <c r="L17" s="1056"/>
      <c r="M17" s="1056"/>
    </row>
    <row r="18" spans="1:13" ht="24.6" thickBot="1" x14ac:dyDescent="0.3">
      <c r="A18" s="255"/>
      <c r="B18" s="257" t="s">
        <v>180</v>
      </c>
      <c r="C18" s="190" t="s">
        <v>199</v>
      </c>
      <c r="D18" s="232" t="s">
        <v>200</v>
      </c>
      <c r="E18" s="258" t="s">
        <v>201</v>
      </c>
      <c r="F18" s="258" t="s">
        <v>202</v>
      </c>
      <c r="G18" s="258" t="s">
        <v>203</v>
      </c>
      <c r="H18" s="258" t="s">
        <v>204</v>
      </c>
      <c r="I18" s="258" t="s">
        <v>205</v>
      </c>
      <c r="J18" s="258" t="s">
        <v>206</v>
      </c>
      <c r="K18" s="258" t="s">
        <v>207</v>
      </c>
      <c r="L18" s="258" t="s">
        <v>208</v>
      </c>
      <c r="M18" s="192" t="s">
        <v>209</v>
      </c>
    </row>
    <row r="19" spans="1:13" ht="13.8" thickBot="1" x14ac:dyDescent="0.3">
      <c r="A19" s="193" t="s">
        <v>180</v>
      </c>
      <c r="B19" s="335">
        <v>1</v>
      </c>
      <c r="C19" s="204">
        <v>1</v>
      </c>
      <c r="D19" s="336">
        <v>1</v>
      </c>
      <c r="E19" s="337">
        <v>1</v>
      </c>
      <c r="F19" s="337">
        <v>1</v>
      </c>
      <c r="G19" s="337">
        <v>1</v>
      </c>
      <c r="H19" s="337">
        <v>1</v>
      </c>
      <c r="I19" s="337">
        <v>1</v>
      </c>
      <c r="J19" s="337">
        <v>1</v>
      </c>
      <c r="K19" s="337">
        <v>1</v>
      </c>
      <c r="L19" s="337">
        <v>1</v>
      </c>
      <c r="M19" s="205">
        <v>1</v>
      </c>
    </row>
    <row r="20" spans="1:13" ht="13.8" thickTop="1" x14ac:dyDescent="0.25">
      <c r="A20" s="217" t="s">
        <v>210</v>
      </c>
      <c r="B20" s="344">
        <v>0.68668865606826057</v>
      </c>
      <c r="C20" s="218">
        <v>0.77293898038020226</v>
      </c>
      <c r="D20" s="345">
        <v>0.71203165569128646</v>
      </c>
      <c r="E20" s="356">
        <v>0.66285959981335008</v>
      </c>
      <c r="F20" s="356">
        <v>0.54456476959480171</v>
      </c>
      <c r="G20" s="356">
        <v>0.55176896430684208</v>
      </c>
      <c r="H20" s="356">
        <v>0.71160575222101385</v>
      </c>
      <c r="I20" s="356">
        <v>0.75186464564944266</v>
      </c>
      <c r="J20" s="356">
        <v>0.5657009870386791</v>
      </c>
      <c r="K20" s="356">
        <v>0.74308221081717396</v>
      </c>
      <c r="L20" s="356">
        <v>0.69210361462866454</v>
      </c>
      <c r="M20" s="219">
        <v>0.61884809977221922</v>
      </c>
    </row>
    <row r="21" spans="1:13" x14ac:dyDescent="0.25">
      <c r="A21" s="196" t="s">
        <v>211</v>
      </c>
      <c r="B21" s="346">
        <v>0.14699559568360945</v>
      </c>
      <c r="C21" s="206">
        <v>4.1875634117277294E-2</v>
      </c>
      <c r="D21" s="252">
        <v>0.15777868695281444</v>
      </c>
      <c r="E21" s="357">
        <v>0.23541015048396416</v>
      </c>
      <c r="F21" s="357">
        <v>0.29061351824562631</v>
      </c>
      <c r="G21" s="357">
        <v>9.8354924432747667E-2</v>
      </c>
      <c r="H21" s="357">
        <v>0.10375799394605492</v>
      </c>
      <c r="I21" s="357">
        <v>0.15467335559615064</v>
      </c>
      <c r="J21" s="357">
        <v>0.28239853174726237</v>
      </c>
      <c r="K21" s="357">
        <v>9.4855676257209989E-2</v>
      </c>
      <c r="L21" s="357">
        <v>9.0506178277290739E-2</v>
      </c>
      <c r="M21" s="207">
        <v>0.27450314999569547</v>
      </c>
    </row>
    <row r="22" spans="1:13" ht="13.8" thickBot="1" x14ac:dyDescent="0.3">
      <c r="A22" s="241" t="s">
        <v>212</v>
      </c>
      <c r="B22" s="320">
        <v>0.16631574824813</v>
      </c>
      <c r="C22" s="321">
        <v>0.18518538550252031</v>
      </c>
      <c r="D22" s="348">
        <v>0.13018965735589913</v>
      </c>
      <c r="E22" s="528">
        <v>0.10173024970268579</v>
      </c>
      <c r="F22" s="528">
        <v>0.16482171215957198</v>
      </c>
      <c r="G22" s="528">
        <v>0.34987611126041029</v>
      </c>
      <c r="H22" s="528">
        <v>0.18463625383293117</v>
      </c>
      <c r="I22" s="528">
        <v>9.3461998754406708E-2</v>
      </c>
      <c r="J22" s="528">
        <v>0.15190048121405852</v>
      </c>
      <c r="K22" s="528">
        <v>0.16206211292561609</v>
      </c>
      <c r="L22" s="528">
        <v>0.21739020709404477</v>
      </c>
      <c r="M22" s="339">
        <v>0.10664875023208527</v>
      </c>
    </row>
    <row r="23" spans="1:13" x14ac:dyDescent="0.25">
      <c r="A23" s="72"/>
      <c r="H23" s="713"/>
    </row>
    <row r="25" spans="1:13" ht="27" customHeight="1" thickBot="1" x14ac:dyDescent="0.3">
      <c r="A25" s="1053" t="s">
        <v>281</v>
      </c>
      <c r="B25" s="1053"/>
      <c r="C25" s="1053"/>
      <c r="D25" s="1053"/>
      <c r="E25" s="1053"/>
      <c r="F25" s="1053"/>
      <c r="G25" s="1053"/>
      <c r="H25" s="1053"/>
      <c r="I25" s="1053"/>
      <c r="J25" s="1053"/>
      <c r="K25" s="1053"/>
      <c r="L25" s="1053"/>
      <c r="M25" s="1053"/>
    </row>
    <row r="26" spans="1:13" ht="13.5" customHeight="1" thickBot="1" x14ac:dyDescent="0.3">
      <c r="A26" s="40"/>
      <c r="B26" s="1061" t="s">
        <v>898</v>
      </c>
      <c r="C26" s="1062"/>
      <c r="D26" s="1062"/>
      <c r="E26" s="1062"/>
      <c r="F26" s="1062"/>
      <c r="G26" s="1062"/>
      <c r="H26" s="1062"/>
      <c r="I26" s="1062"/>
      <c r="J26" s="1062"/>
      <c r="K26" s="1062"/>
      <c r="L26" s="1062"/>
      <c r="M26" s="1062"/>
    </row>
    <row r="27" spans="1:13" ht="24.6" thickBot="1" x14ac:dyDescent="0.3">
      <c r="A27" s="310"/>
      <c r="B27" s="311" t="s">
        <v>180</v>
      </c>
      <c r="C27" s="312" t="s">
        <v>199</v>
      </c>
      <c r="D27" s="313" t="s">
        <v>200</v>
      </c>
      <c r="E27" s="313" t="s">
        <v>201</v>
      </c>
      <c r="F27" s="313" t="s">
        <v>202</v>
      </c>
      <c r="G27" s="313" t="s">
        <v>203</v>
      </c>
      <c r="H27" s="313" t="s">
        <v>204</v>
      </c>
      <c r="I27" s="313" t="s">
        <v>205</v>
      </c>
      <c r="J27" s="313" t="s">
        <v>206</v>
      </c>
      <c r="K27" s="313" t="s">
        <v>207</v>
      </c>
      <c r="L27" s="313" t="s">
        <v>208</v>
      </c>
      <c r="M27" s="314" t="s">
        <v>209</v>
      </c>
    </row>
    <row r="28" spans="1:13" ht="13.8" thickBot="1" x14ac:dyDescent="0.3">
      <c r="A28" s="284" t="s">
        <v>180</v>
      </c>
      <c r="B28" s="285">
        <v>9.1696178106951631E-2</v>
      </c>
      <c r="C28" s="286">
        <v>7.8949101738419403E-2</v>
      </c>
      <c r="D28" s="287">
        <v>0.21394009960021809</v>
      </c>
      <c r="E28" s="287">
        <v>0.34938755736634164</v>
      </c>
      <c r="F28" s="287">
        <v>-0.25795581088489927</v>
      </c>
      <c r="G28" s="287">
        <v>0.26589928701323662</v>
      </c>
      <c r="H28" s="287">
        <v>0.17151455057300358</v>
      </c>
      <c r="I28" s="287">
        <v>3.249578068573955E-3</v>
      </c>
      <c r="J28" s="287">
        <v>0.22945622780633523</v>
      </c>
      <c r="K28" s="287">
        <v>-0.27638416747907923</v>
      </c>
      <c r="L28" s="287">
        <v>0.33024131442182481</v>
      </c>
      <c r="M28" s="288">
        <v>-0.12857905959674865</v>
      </c>
    </row>
    <row r="29" spans="1:13" ht="13.8" thickTop="1" x14ac:dyDescent="0.25">
      <c r="A29" s="299" t="s">
        <v>210</v>
      </c>
      <c r="B29" s="300">
        <v>9.8224408207728375E-2</v>
      </c>
      <c r="C29" s="725">
        <v>8.3493182242156516E-2</v>
      </c>
      <c r="D29" s="302">
        <v>0.33610802497596559</v>
      </c>
      <c r="E29" s="302">
        <v>0.33690840162226032</v>
      </c>
      <c r="F29" s="302">
        <v>-0.42190909624784656</v>
      </c>
      <c r="G29" s="302">
        <v>1.4876145324097947</v>
      </c>
      <c r="H29" s="302">
        <v>0.1157543253289619</v>
      </c>
      <c r="I29" s="302">
        <v>0.11325091179837843</v>
      </c>
      <c r="J29" s="302">
        <v>0.1560284715856417</v>
      </c>
      <c r="K29" s="302">
        <v>-0.24226007674003491</v>
      </c>
      <c r="L29" s="302">
        <v>0.41827401291776467</v>
      </c>
      <c r="M29" s="303">
        <v>-0.19058217338705075</v>
      </c>
    </row>
    <row r="30" spans="1:13" x14ac:dyDescent="0.25">
      <c r="A30" s="289" t="s">
        <v>211</v>
      </c>
      <c r="B30" s="290">
        <v>0.12085674083073905</v>
      </c>
      <c r="C30" s="291">
        <v>-0.29970878382371879</v>
      </c>
      <c r="D30" s="292">
        <v>0.61874504629671079</v>
      </c>
      <c r="E30" s="292">
        <v>0.86575871417039196</v>
      </c>
      <c r="F30" s="292">
        <v>0.53109968457038859</v>
      </c>
      <c r="G30" s="292">
        <v>-0.68739563279958926</v>
      </c>
      <c r="H30" s="292">
        <v>0.64417740311749516</v>
      </c>
      <c r="I30" s="292">
        <v>-0.14149652079933839</v>
      </c>
      <c r="J30" s="292">
        <v>0.52323333480026335</v>
      </c>
      <c r="K30" s="292">
        <v>-0.52922318929584677</v>
      </c>
      <c r="L30" s="292">
        <v>-0.21300276745544033</v>
      </c>
      <c r="M30" s="293">
        <v>0.25591059927993332</v>
      </c>
    </row>
    <row r="31" spans="1:13" ht="13.8" thickBot="1" x14ac:dyDescent="0.3">
      <c r="A31" s="279" t="s">
        <v>212</v>
      </c>
      <c r="B31" s="280">
        <v>4.2154946974033658E-2</v>
      </c>
      <c r="C31" s="281">
        <v>0.20521465044324017</v>
      </c>
      <c r="D31" s="282">
        <v>-0.32676556992029926</v>
      </c>
      <c r="E31" s="282">
        <v>-0.14575363076558479</v>
      </c>
      <c r="F31" s="282">
        <v>-0.23628650189183642</v>
      </c>
      <c r="G31" s="282">
        <v>0.38009957116157067</v>
      </c>
      <c r="H31" s="282">
        <v>0.20906778097315404</v>
      </c>
      <c r="I31" s="282">
        <v>-0.33816830058402181</v>
      </c>
      <c r="J31" s="282">
        <v>9.5766120215708517E-2</v>
      </c>
      <c r="K31" s="282">
        <v>-0.18889931706095797</v>
      </c>
      <c r="L31" s="282">
        <v>0.46143354565726113</v>
      </c>
      <c r="M31" s="283">
        <v>-0.35137373894292956</v>
      </c>
    </row>
    <row r="32" spans="1:13" x14ac:dyDescent="0.25">
      <c r="A32" s="72"/>
    </row>
  </sheetData>
  <mergeCells count="5">
    <mergeCell ref="A1:M1"/>
    <mergeCell ref="A9:M9"/>
    <mergeCell ref="A17:M17"/>
    <mergeCell ref="A25:M25"/>
    <mergeCell ref="B26:M26"/>
  </mergeCells>
  <pageMargins left="0.78740157480314965" right="0.59055118110236227" top="0.78740157480314965" bottom="0.39370078740157483" header="0" footer="0.39370078740157483"/>
  <pageSetup paperSize="9" orientation="landscape" r:id="rId1"/>
  <headerFooter scaleWithDoc="0">
    <oddFooter>&amp;R&amp;9&amp;P</oddFooter>
  </headerFooter>
  <legacyDrawingHF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showZeros="0" zoomScaleNormal="100" workbookViewId="0"/>
  </sheetViews>
  <sheetFormatPr baseColWidth="10" defaultRowHeight="13.2" x14ac:dyDescent="0.25"/>
  <cols>
    <col min="1" max="1" width="20.5546875" customWidth="1"/>
    <col min="2" max="3" width="9.88671875" bestFit="1" customWidth="1"/>
    <col min="4" max="4" width="10.109375" bestFit="1" customWidth="1"/>
    <col min="5" max="5" width="8.6640625" customWidth="1"/>
    <col min="6" max="6" width="7.44140625" bestFit="1" customWidth="1"/>
    <col min="7" max="7" width="8.33203125" bestFit="1" customWidth="1"/>
    <col min="8" max="8" width="7.44140625" bestFit="1" customWidth="1"/>
    <col min="9" max="9" width="8" bestFit="1" customWidth="1"/>
    <col min="10" max="10" width="11.109375" bestFit="1" customWidth="1"/>
    <col min="11" max="11" width="9.109375" customWidth="1"/>
    <col min="12" max="12" width="10.6640625" bestFit="1" customWidth="1"/>
    <col min="13" max="13" width="10.44140625" customWidth="1"/>
  </cols>
  <sheetData>
    <row r="1" spans="1:13" ht="13.8" thickBot="1" x14ac:dyDescent="0.3">
      <c r="A1" s="1055" t="s">
        <v>274</v>
      </c>
      <c r="B1" s="1055"/>
      <c r="C1" s="1055"/>
      <c r="D1" s="1055"/>
      <c r="E1" s="1055"/>
      <c r="F1" s="1055"/>
      <c r="G1" s="1055"/>
      <c r="H1" s="1055"/>
      <c r="I1" s="1055"/>
      <c r="J1" s="1055"/>
      <c r="K1" s="1055"/>
      <c r="L1" s="1055"/>
      <c r="M1" s="1055"/>
    </row>
    <row r="2" spans="1:13" ht="24.6" thickBot="1" x14ac:dyDescent="0.3">
      <c r="A2" s="255"/>
      <c r="B2" s="257" t="s">
        <v>180</v>
      </c>
      <c r="C2" s="190" t="s">
        <v>199</v>
      </c>
      <c r="D2" s="232" t="s">
        <v>200</v>
      </c>
      <c r="E2" s="258" t="s">
        <v>201</v>
      </c>
      <c r="F2" s="258" t="s">
        <v>202</v>
      </c>
      <c r="G2" s="258" t="s">
        <v>203</v>
      </c>
      <c r="H2" s="258" t="s">
        <v>204</v>
      </c>
      <c r="I2" s="258" t="s">
        <v>205</v>
      </c>
      <c r="J2" s="258" t="s">
        <v>206</v>
      </c>
      <c r="K2" s="258" t="s">
        <v>207</v>
      </c>
      <c r="L2" s="258" t="s">
        <v>208</v>
      </c>
      <c r="M2" s="192" t="s">
        <v>209</v>
      </c>
    </row>
    <row r="3" spans="1:13" ht="13.8" thickBot="1" x14ac:dyDescent="0.3">
      <c r="A3" s="193" t="s">
        <v>180</v>
      </c>
      <c r="B3" s="765">
        <v>2352200.9433462634</v>
      </c>
      <c r="C3" s="194">
        <v>828054.40515274275</v>
      </c>
      <c r="D3" s="261">
        <v>168375.32164590698</v>
      </c>
      <c r="E3" s="262">
        <v>226836.50262834999</v>
      </c>
      <c r="F3" s="262">
        <v>86061.082657969586</v>
      </c>
      <c r="G3" s="262">
        <v>117326.87561312199</v>
      </c>
      <c r="H3" s="262">
        <v>69461.012879711998</v>
      </c>
      <c r="I3" s="262">
        <v>107262.984278702</v>
      </c>
      <c r="J3" s="262">
        <v>360672.35479585105</v>
      </c>
      <c r="K3" s="262">
        <v>76756.972217217</v>
      </c>
      <c r="L3" s="262">
        <v>129559.10883094027</v>
      </c>
      <c r="M3" s="195">
        <v>181834.32264574993</v>
      </c>
    </row>
    <row r="4" spans="1:13" ht="13.8" thickTop="1" x14ac:dyDescent="0.25">
      <c r="A4" s="217" t="s">
        <v>213</v>
      </c>
      <c r="B4" s="273">
        <v>882844.72030725377</v>
      </c>
      <c r="C4" s="35">
        <v>457669.99340904999</v>
      </c>
      <c r="D4" s="274">
        <v>55838.136669928645</v>
      </c>
      <c r="E4" s="37">
        <v>50605.915793530825</v>
      </c>
      <c r="F4" s="37">
        <v>19771.225615554802</v>
      </c>
      <c r="G4" s="37">
        <v>98575.432385243985</v>
      </c>
      <c r="H4" s="37">
        <v>17493.545287298999</v>
      </c>
      <c r="I4" s="37">
        <v>24038.708559213996</v>
      </c>
      <c r="J4" s="37">
        <v>90411.89228307415</v>
      </c>
      <c r="K4" s="37">
        <v>12603.528969439332</v>
      </c>
      <c r="L4" s="37">
        <v>27105.1077607058</v>
      </c>
      <c r="M4" s="224">
        <v>28731.233574213322</v>
      </c>
    </row>
    <row r="5" spans="1:13" x14ac:dyDescent="0.25">
      <c r="A5" s="196" t="s">
        <v>214</v>
      </c>
      <c r="B5" s="263">
        <v>880003.12443321059</v>
      </c>
      <c r="C5" s="197">
        <v>280111.49299242324</v>
      </c>
      <c r="D5" s="264">
        <v>70227.701667462228</v>
      </c>
      <c r="E5" s="265">
        <v>87402.544032428676</v>
      </c>
      <c r="F5" s="265">
        <v>34051.159463076488</v>
      </c>
      <c r="G5" s="265">
        <v>8635.5672673315003</v>
      </c>
      <c r="H5" s="265">
        <v>33714.80844813701</v>
      </c>
      <c r="I5" s="265">
        <v>33419.699168947998</v>
      </c>
      <c r="J5" s="265">
        <v>165540.52734218998</v>
      </c>
      <c r="K5" s="265">
        <v>33813.701285031675</v>
      </c>
      <c r="L5" s="265">
        <v>45129.666516121812</v>
      </c>
      <c r="M5" s="198">
        <v>87956.256250060091</v>
      </c>
    </row>
    <row r="6" spans="1:13" x14ac:dyDescent="0.25">
      <c r="A6" s="213" t="s">
        <v>215</v>
      </c>
      <c r="B6" s="275">
        <v>438325.56438957358</v>
      </c>
      <c r="C6" s="222">
        <v>64575.731385127656</v>
      </c>
      <c r="D6" s="240">
        <v>33793.156793836104</v>
      </c>
      <c r="E6" s="276">
        <v>73744.510467469489</v>
      </c>
      <c r="F6" s="276">
        <v>24604.1684288545</v>
      </c>
      <c r="G6" s="276">
        <v>9511.5479975915005</v>
      </c>
      <c r="H6" s="276">
        <v>14876.709270138001</v>
      </c>
      <c r="I6" s="276">
        <v>44905.511051165005</v>
      </c>
      <c r="J6" s="276">
        <v>80576.710561180123</v>
      </c>
      <c r="K6" s="276">
        <v>20207.514721775002</v>
      </c>
      <c r="L6" s="276">
        <v>25943.91914575667</v>
      </c>
      <c r="M6" s="223">
        <v>45586.084566679492</v>
      </c>
    </row>
    <row r="7" spans="1:13" x14ac:dyDescent="0.25">
      <c r="A7" s="196" t="s">
        <v>216</v>
      </c>
      <c r="B7" s="263">
        <v>101968.20600067102</v>
      </c>
      <c r="C7" s="197">
        <v>24030.004108041998</v>
      </c>
      <c r="D7" s="264">
        <v>5830.2856614109987</v>
      </c>
      <c r="E7" s="265">
        <v>12669.900962161002</v>
      </c>
      <c r="F7" s="265">
        <v>3695.0171393979999</v>
      </c>
      <c r="G7" s="265">
        <v>235.55367222000001</v>
      </c>
      <c r="H7" s="265">
        <v>1920.227513518</v>
      </c>
      <c r="I7" s="265">
        <v>2822.8106531639996</v>
      </c>
      <c r="J7" s="265">
        <v>16321.442696394006</v>
      </c>
      <c r="K7" s="265">
        <v>6348.1660605319994</v>
      </c>
      <c r="L7" s="265">
        <v>15398.678116981</v>
      </c>
      <c r="M7" s="198">
        <v>12696.119416850001</v>
      </c>
    </row>
    <row r="8" spans="1:13" x14ac:dyDescent="0.25">
      <c r="A8" s="368" t="s">
        <v>217</v>
      </c>
      <c r="B8" s="374">
        <v>29708.720060909596</v>
      </c>
      <c r="C8" s="220">
        <v>1667.1832581000001</v>
      </c>
      <c r="D8" s="220">
        <v>939.66953595699999</v>
      </c>
      <c r="E8" s="220">
        <v>1705.3785693300001</v>
      </c>
      <c r="F8" s="220">
        <v>2916.0275188558003</v>
      </c>
      <c r="G8" s="220">
        <v>244.07445210500001</v>
      </c>
      <c r="H8" s="220">
        <v>1113.8387073200001</v>
      </c>
      <c r="I8" s="220">
        <v>1757.1532498609999</v>
      </c>
      <c r="J8" s="220">
        <v>3111.2151737847998</v>
      </c>
      <c r="K8" s="220">
        <v>2353.3112621689997</v>
      </c>
      <c r="L8" s="220">
        <v>7509.0400535099998</v>
      </c>
      <c r="M8" s="221">
        <v>6391.8282799169992</v>
      </c>
    </row>
    <row r="9" spans="1:13" ht="13.8" thickBot="1" x14ac:dyDescent="0.3">
      <c r="A9" s="266" t="s">
        <v>218</v>
      </c>
      <c r="B9" s="267">
        <v>19350.608154645</v>
      </c>
      <c r="C9" s="268">
        <v>0</v>
      </c>
      <c r="D9" s="268">
        <v>1746.371317312</v>
      </c>
      <c r="E9" s="268">
        <v>708.25280342999997</v>
      </c>
      <c r="F9" s="268">
        <v>1023.48449223</v>
      </c>
      <c r="G9" s="926" t="s">
        <v>225</v>
      </c>
      <c r="H9" s="268">
        <v>341.88365329999999</v>
      </c>
      <c r="I9" s="268">
        <v>319.10159635000002</v>
      </c>
      <c r="J9" s="268">
        <v>4710.5667392279993</v>
      </c>
      <c r="K9" s="268">
        <v>1430.7499182700001</v>
      </c>
      <c r="L9" s="268">
        <v>8472.6972378650007</v>
      </c>
      <c r="M9" s="269">
        <v>472.80055803000005</v>
      </c>
    </row>
    <row r="10" spans="1:13" ht="13.5" customHeight="1" x14ac:dyDescent="0.25">
      <c r="A10" s="72" t="s">
        <v>224</v>
      </c>
    </row>
    <row r="11" spans="1:13" x14ac:dyDescent="0.25">
      <c r="A11" s="4"/>
      <c r="B11" s="1"/>
      <c r="C11" s="2"/>
      <c r="D11" s="2"/>
      <c r="E11" s="1"/>
      <c r="F11" s="1"/>
      <c r="G11" s="1"/>
      <c r="H11" s="1"/>
      <c r="I11" s="1"/>
    </row>
    <row r="12" spans="1:13" ht="27" customHeight="1" thickBot="1" x14ac:dyDescent="0.3">
      <c r="A12" s="1056" t="s">
        <v>275</v>
      </c>
      <c r="B12" s="1056"/>
      <c r="C12" s="1056"/>
      <c r="D12" s="1056"/>
      <c r="E12" s="1056"/>
      <c r="F12" s="1056"/>
      <c r="G12" s="1056"/>
      <c r="H12" s="1056"/>
      <c r="I12" s="1056"/>
      <c r="J12" s="1056"/>
      <c r="K12" s="1056"/>
      <c r="L12" s="1056"/>
      <c r="M12" s="1056"/>
    </row>
    <row r="13" spans="1:13" ht="24.6" thickBot="1" x14ac:dyDescent="0.3">
      <c r="A13" s="255"/>
      <c r="B13" s="257" t="s">
        <v>180</v>
      </c>
      <c r="C13" s="190" t="s">
        <v>199</v>
      </c>
      <c r="D13" s="232" t="s">
        <v>200</v>
      </c>
      <c r="E13" s="258" t="s">
        <v>201</v>
      </c>
      <c r="F13" s="258" t="s">
        <v>202</v>
      </c>
      <c r="G13" s="258" t="s">
        <v>203</v>
      </c>
      <c r="H13" s="258" t="s">
        <v>204</v>
      </c>
      <c r="I13" s="258" t="s">
        <v>205</v>
      </c>
      <c r="J13" s="258" t="s">
        <v>206</v>
      </c>
      <c r="K13" s="258" t="s">
        <v>207</v>
      </c>
      <c r="L13" s="258" t="s">
        <v>208</v>
      </c>
      <c r="M13" s="192" t="s">
        <v>209</v>
      </c>
    </row>
    <row r="14" spans="1:13" ht="13.8" thickBot="1" x14ac:dyDescent="0.3">
      <c r="A14" s="193" t="s">
        <v>180</v>
      </c>
      <c r="B14" s="335">
        <v>1</v>
      </c>
      <c r="C14" s="204">
        <v>0.35203387172132694</v>
      </c>
      <c r="D14" s="336">
        <v>7.1582031340559987E-2</v>
      </c>
      <c r="E14" s="337">
        <v>9.6435852247236248E-2</v>
      </c>
      <c r="F14" s="337">
        <v>3.6587470514121243E-2</v>
      </c>
      <c r="G14" s="337">
        <v>4.9879614216212183E-2</v>
      </c>
      <c r="H14" s="337">
        <v>2.9530220654063723E-2</v>
      </c>
      <c r="I14" s="337">
        <v>4.5601114386982881E-2</v>
      </c>
      <c r="J14" s="337">
        <v>0.1533339895199409</v>
      </c>
      <c r="K14" s="337">
        <v>3.2631979182876192E-2</v>
      </c>
      <c r="L14" s="337">
        <v>5.5079949354423882E-2</v>
      </c>
      <c r="M14" s="205">
        <v>7.7303906862255869E-2</v>
      </c>
    </row>
    <row r="15" spans="1:13" ht="13.8" thickTop="1" x14ac:dyDescent="0.25">
      <c r="A15" s="217" t="s">
        <v>213</v>
      </c>
      <c r="B15" s="344">
        <v>1</v>
      </c>
      <c r="C15" s="218">
        <v>0.51840372704473836</v>
      </c>
      <c r="D15" s="345">
        <v>6.3247970323133909E-2</v>
      </c>
      <c r="E15" s="356">
        <v>5.7321423155726185E-2</v>
      </c>
      <c r="F15" s="356">
        <v>2.2394907236545383E-2</v>
      </c>
      <c r="G15" s="356">
        <v>0.11165659160416916</v>
      </c>
      <c r="H15" s="356">
        <v>1.9814974122754875E-2</v>
      </c>
      <c r="I15" s="356">
        <v>2.722869379662584E-2</v>
      </c>
      <c r="J15" s="356">
        <v>0.10240973322195139</v>
      </c>
      <c r="K15" s="356">
        <v>1.4276042750816887E-2</v>
      </c>
      <c r="L15" s="356">
        <v>3.0702010373095386E-2</v>
      </c>
      <c r="M15" s="219">
        <v>3.254392637044267E-2</v>
      </c>
    </row>
    <row r="16" spans="1:13" x14ac:dyDescent="0.25">
      <c r="A16" s="196" t="s">
        <v>214</v>
      </c>
      <c r="B16" s="346">
        <v>1</v>
      </c>
      <c r="C16" s="206">
        <v>0.31830738461620406</v>
      </c>
      <c r="D16" s="252">
        <v>7.9803923097084742E-2</v>
      </c>
      <c r="E16" s="357">
        <v>9.9320720126672965E-2</v>
      </c>
      <c r="F16" s="357">
        <v>3.8694362005825877E-2</v>
      </c>
      <c r="G16" s="357">
        <v>9.8131097805970492E-3</v>
      </c>
      <c r="H16" s="357">
        <v>3.8312146300448567E-2</v>
      </c>
      <c r="I16" s="357">
        <v>3.7976796037483211E-2</v>
      </c>
      <c r="J16" s="357">
        <v>0.18811356772035412</v>
      </c>
      <c r="K16" s="357">
        <v>3.8424524125195904E-2</v>
      </c>
      <c r="L16" s="357">
        <v>5.1283529868361287E-2</v>
      </c>
      <c r="M16" s="207">
        <v>9.9949936321772334E-2</v>
      </c>
    </row>
    <row r="17" spans="1:13" x14ac:dyDescent="0.25">
      <c r="A17" s="213" t="s">
        <v>215</v>
      </c>
      <c r="B17" s="347">
        <v>1</v>
      </c>
      <c r="C17" s="214">
        <v>0.14732367133333396</v>
      </c>
      <c r="D17" s="254">
        <v>7.7096020718977573E-2</v>
      </c>
      <c r="E17" s="358">
        <v>0.16824140880345068</v>
      </c>
      <c r="F17" s="358">
        <v>5.6132177604377387E-2</v>
      </c>
      <c r="G17" s="358">
        <v>2.1699733646239849E-2</v>
      </c>
      <c r="H17" s="358">
        <v>3.393986223654509E-2</v>
      </c>
      <c r="I17" s="358">
        <v>0.10244784858419535</v>
      </c>
      <c r="J17" s="358">
        <v>0.18382845334014197</v>
      </c>
      <c r="K17" s="358">
        <v>4.6101611139009527E-2</v>
      </c>
      <c r="L17" s="358">
        <v>5.9188697291445949E-2</v>
      </c>
      <c r="M17" s="215">
        <v>0.10400051530228258</v>
      </c>
    </row>
    <row r="18" spans="1:13" x14ac:dyDescent="0.25">
      <c r="A18" s="196" t="s">
        <v>216</v>
      </c>
      <c r="B18" s="346">
        <v>1</v>
      </c>
      <c r="C18" s="206">
        <v>0.23566173271582186</v>
      </c>
      <c r="D18" s="252">
        <v>5.7177485905485395E-2</v>
      </c>
      <c r="E18" s="357">
        <v>0.12425344584445887</v>
      </c>
      <c r="F18" s="357">
        <v>3.623695350071849E-2</v>
      </c>
      <c r="G18" s="357">
        <v>2.3100697899740424E-3</v>
      </c>
      <c r="H18" s="357">
        <v>1.8831629866130659E-2</v>
      </c>
      <c r="I18" s="357">
        <v>2.768324327629559E-2</v>
      </c>
      <c r="J18" s="357">
        <v>0.16006403698312197</v>
      </c>
      <c r="K18" s="357">
        <v>6.2256327825265689E-2</v>
      </c>
      <c r="L18" s="357">
        <v>0.15101450462784122</v>
      </c>
      <c r="M18" s="207">
        <v>0.12451056966488604</v>
      </c>
    </row>
    <row r="19" spans="1:13" x14ac:dyDescent="0.25">
      <c r="A19" s="368" t="s">
        <v>217</v>
      </c>
      <c r="B19" s="369">
        <v>1</v>
      </c>
      <c r="C19" s="211">
        <v>5.6117640028984665E-2</v>
      </c>
      <c r="D19" s="211">
        <v>3.1629418367080941E-2</v>
      </c>
      <c r="E19" s="211">
        <v>5.7403299968278282E-2</v>
      </c>
      <c r="F19" s="211">
        <v>9.8153926284177989E-2</v>
      </c>
      <c r="G19" s="211">
        <v>8.2155828862567008E-3</v>
      </c>
      <c r="H19" s="211">
        <v>3.749197895555173E-2</v>
      </c>
      <c r="I19" s="211">
        <v>5.9146043527235043E-2</v>
      </c>
      <c r="J19" s="211">
        <v>0.10472397220096002</v>
      </c>
      <c r="K19" s="211">
        <v>7.9212812175825126E-2</v>
      </c>
      <c r="L19" s="211">
        <v>0.2527554212404563</v>
      </c>
      <c r="M19" s="212">
        <v>0.2151499043651933</v>
      </c>
    </row>
    <row r="20" spans="1:13" ht="13.8" thickBot="1" x14ac:dyDescent="0.3">
      <c r="A20" s="266" t="s">
        <v>218</v>
      </c>
      <c r="B20" s="608">
        <v>1</v>
      </c>
      <c r="C20" s="272">
        <v>0</v>
      </c>
      <c r="D20" s="272">
        <v>9.0248911215371472E-2</v>
      </c>
      <c r="E20" s="272">
        <v>3.6601061722186135E-2</v>
      </c>
      <c r="F20" s="272">
        <v>5.2891593072971123E-2</v>
      </c>
      <c r="G20" s="926" t="s">
        <v>225</v>
      </c>
      <c r="H20" s="272">
        <v>1.7667850569230446E-2</v>
      </c>
      <c r="I20" s="272">
        <v>1.6490520287518795E-2</v>
      </c>
      <c r="J20" s="272">
        <v>0.24343249067845216</v>
      </c>
      <c r="K20" s="272">
        <v>7.3938240433366276E-2</v>
      </c>
      <c r="L20" s="272">
        <v>0.43785172900786479</v>
      </c>
      <c r="M20" s="525">
        <v>2.4433369445110025E-2</v>
      </c>
    </row>
    <row r="21" spans="1:13" x14ac:dyDescent="0.25">
      <c r="A21" s="72" t="s">
        <v>224</v>
      </c>
      <c r="B21" s="1"/>
      <c r="C21" s="1"/>
      <c r="D21" s="1"/>
      <c r="E21" s="1"/>
      <c r="F21" s="1"/>
      <c r="G21" s="1"/>
      <c r="H21" s="98"/>
      <c r="I21" s="1"/>
    </row>
    <row r="22" spans="1:13" x14ac:dyDescent="0.25">
      <c r="A22" s="1"/>
      <c r="B22" s="1"/>
      <c r="C22" s="1"/>
      <c r="D22" s="1"/>
      <c r="E22" s="1"/>
      <c r="F22" s="1"/>
      <c r="G22" s="1"/>
      <c r="H22" s="1"/>
      <c r="I22" s="1"/>
    </row>
    <row r="23" spans="1:13" ht="13.8" thickBot="1" x14ac:dyDescent="0.3">
      <c r="A23" s="1056" t="s">
        <v>276</v>
      </c>
      <c r="B23" s="1056"/>
      <c r="C23" s="1056"/>
      <c r="D23" s="1056"/>
      <c r="E23" s="1056"/>
      <c r="F23" s="1056"/>
      <c r="G23" s="1056"/>
      <c r="H23" s="1056"/>
      <c r="I23" s="1056"/>
      <c r="J23" s="1056"/>
      <c r="K23" s="1056"/>
      <c r="L23" s="1056"/>
      <c r="M23" s="1056"/>
    </row>
    <row r="24" spans="1:13" ht="24.6" thickBot="1" x14ac:dyDescent="0.3">
      <c r="A24" s="255"/>
      <c r="B24" s="257" t="s">
        <v>180</v>
      </c>
      <c r="C24" s="190" t="s">
        <v>199</v>
      </c>
      <c r="D24" s="232" t="s">
        <v>200</v>
      </c>
      <c r="E24" s="258" t="s">
        <v>201</v>
      </c>
      <c r="F24" s="258" t="s">
        <v>202</v>
      </c>
      <c r="G24" s="258" t="s">
        <v>203</v>
      </c>
      <c r="H24" s="258" t="s">
        <v>204</v>
      </c>
      <c r="I24" s="258" t="s">
        <v>205</v>
      </c>
      <c r="J24" s="258" t="s">
        <v>206</v>
      </c>
      <c r="K24" s="258" t="s">
        <v>207</v>
      </c>
      <c r="L24" s="258" t="s">
        <v>208</v>
      </c>
      <c r="M24" s="192" t="s">
        <v>209</v>
      </c>
    </row>
    <row r="25" spans="1:13" ht="13.8" thickBot="1" x14ac:dyDescent="0.3">
      <c r="A25" s="193" t="s">
        <v>180</v>
      </c>
      <c r="B25" s="335">
        <v>1</v>
      </c>
      <c r="C25" s="204">
        <v>1</v>
      </c>
      <c r="D25" s="336">
        <v>1</v>
      </c>
      <c r="E25" s="337">
        <v>1</v>
      </c>
      <c r="F25" s="337">
        <v>1</v>
      </c>
      <c r="G25" s="337">
        <v>1</v>
      </c>
      <c r="H25" s="337">
        <v>1</v>
      </c>
      <c r="I25" s="337">
        <v>1</v>
      </c>
      <c r="J25" s="337">
        <v>1</v>
      </c>
      <c r="K25" s="337">
        <v>1</v>
      </c>
      <c r="L25" s="337">
        <v>1</v>
      </c>
      <c r="M25" s="205">
        <v>1</v>
      </c>
    </row>
    <row r="26" spans="1:13" ht="13.8" thickTop="1" x14ac:dyDescent="0.25">
      <c r="A26" s="217" t="s">
        <v>213</v>
      </c>
      <c r="B26" s="344">
        <v>0.37532708368499779</v>
      </c>
      <c r="C26" s="218">
        <v>0.55270522149402523</v>
      </c>
      <c r="D26" s="345">
        <v>0.33162898294178855</v>
      </c>
      <c r="E26" s="356">
        <v>0.22309423398421813</v>
      </c>
      <c r="F26" s="356">
        <v>0.22973480003884092</v>
      </c>
      <c r="G26" s="356">
        <v>0.84017776720050308</v>
      </c>
      <c r="H26" s="356">
        <v>0.25184696511110727</v>
      </c>
      <c r="I26" s="356">
        <v>0.22411001074475129</v>
      </c>
      <c r="J26" s="356">
        <v>0.2506759697017793</v>
      </c>
      <c r="K26" s="356">
        <v>0.16420044466803882</v>
      </c>
      <c r="L26" s="356">
        <v>0.20921035969825053</v>
      </c>
      <c r="M26" s="219">
        <v>0.15800775759033997</v>
      </c>
    </row>
    <row r="27" spans="1:13" x14ac:dyDescent="0.25">
      <c r="A27" s="196" t="s">
        <v>214</v>
      </c>
      <c r="B27" s="346">
        <v>0.37411902538450215</v>
      </c>
      <c r="C27" s="206">
        <v>0.33827667753395252</v>
      </c>
      <c r="D27" s="252">
        <v>0.41709023021289882</v>
      </c>
      <c r="E27" s="357">
        <v>0.38531075474933335</v>
      </c>
      <c r="F27" s="357">
        <v>0.39566268993390613</v>
      </c>
      <c r="G27" s="357">
        <v>7.3602635561580462E-2</v>
      </c>
      <c r="H27" s="357">
        <v>0.48537743765012603</v>
      </c>
      <c r="I27" s="357">
        <v>0.31156786652619517</v>
      </c>
      <c r="J27" s="357">
        <v>0.45897758766648411</v>
      </c>
      <c r="K27" s="357">
        <v>0.44052937874283532</v>
      </c>
      <c r="L27" s="357">
        <v>0.34833264077951348</v>
      </c>
      <c r="M27" s="207">
        <v>0.4837164676628003</v>
      </c>
    </row>
    <row r="28" spans="1:13" x14ac:dyDescent="0.25">
      <c r="A28" s="213" t="s">
        <v>215</v>
      </c>
      <c r="B28" s="347">
        <v>0.18634698945660971</v>
      </c>
      <c r="C28" s="214">
        <v>7.7984889619923017E-2</v>
      </c>
      <c r="D28" s="254">
        <v>0.2007013644487822</v>
      </c>
      <c r="E28" s="358">
        <v>0.32509983892800909</v>
      </c>
      <c r="F28" s="358">
        <v>0.28589192314298711</v>
      </c>
      <c r="G28" s="358">
        <v>8.1068791339464569E-2</v>
      </c>
      <c r="H28" s="358">
        <v>0.21417351480175656</v>
      </c>
      <c r="I28" s="358">
        <v>0.41864871980893958</v>
      </c>
      <c r="J28" s="358">
        <v>0.22340694952012172</v>
      </c>
      <c r="K28" s="358">
        <v>0.26326617814716702</v>
      </c>
      <c r="L28" s="358">
        <v>0.20024774313329446</v>
      </c>
      <c r="M28" s="215">
        <v>0.25070120922929612</v>
      </c>
    </row>
    <row r="29" spans="1:13" x14ac:dyDescent="0.25">
      <c r="A29" s="196" t="s">
        <v>216</v>
      </c>
      <c r="B29" s="346">
        <v>4.3350125459778996E-2</v>
      </c>
      <c r="C29" s="206">
        <v>2.9019837293914798E-2</v>
      </c>
      <c r="D29" s="252">
        <v>3.4626723230094726E-2</v>
      </c>
      <c r="E29" s="357">
        <v>5.5854771235471869E-2</v>
      </c>
      <c r="F29" s="357">
        <v>4.2934820539999648E-2</v>
      </c>
      <c r="G29" s="357">
        <v>2.0076702033447434E-3</v>
      </c>
      <c r="H29" s="357">
        <v>2.7644680575610429E-2</v>
      </c>
      <c r="I29" s="357">
        <v>2.6316726801386348E-2</v>
      </c>
      <c r="J29" s="357">
        <v>4.5252824285998638E-2</v>
      </c>
      <c r="K29" s="357">
        <v>8.2704748209284779E-2</v>
      </c>
      <c r="L29" s="357">
        <v>0.11885446153442213</v>
      </c>
      <c r="M29" s="207">
        <v>6.9822458335242962E-2</v>
      </c>
    </row>
    <row r="30" spans="1:13" x14ac:dyDescent="0.25">
      <c r="A30" s="368" t="s">
        <v>217</v>
      </c>
      <c r="B30" s="369">
        <v>1.2630179468700362E-2</v>
      </c>
      <c r="C30" s="211">
        <v>2.0133740581845848E-3</v>
      </c>
      <c r="D30" s="211">
        <v>5.580803212558212E-3</v>
      </c>
      <c r="E30" s="211">
        <v>7.5180958512841315E-3</v>
      </c>
      <c r="F30" s="211">
        <v>3.3883230710039937E-2</v>
      </c>
      <c r="G30" s="211">
        <v>2.0802944835062362E-3</v>
      </c>
      <c r="H30" s="211">
        <v>1.60354515596954E-2</v>
      </c>
      <c r="I30" s="211">
        <v>1.6381730022496661E-2</v>
      </c>
      <c r="J30" s="211">
        <v>8.626153716565884E-3</v>
      </c>
      <c r="K30" s="211">
        <v>3.0659250804074049E-2</v>
      </c>
      <c r="L30" s="211">
        <v>5.795841080775288E-2</v>
      </c>
      <c r="M30" s="212">
        <v>3.5151934942280257E-2</v>
      </c>
    </row>
    <row r="31" spans="1:13" ht="13.8" thickBot="1" x14ac:dyDescent="0.3">
      <c r="A31" s="266" t="s">
        <v>218</v>
      </c>
      <c r="B31" s="608">
        <v>8.2265965454110575E-3</v>
      </c>
      <c r="C31" s="272">
        <v>0</v>
      </c>
      <c r="D31" s="272">
        <v>1.0371895953877469E-2</v>
      </c>
      <c r="E31" s="272">
        <v>3.1223052516834329E-3</v>
      </c>
      <c r="F31" s="272">
        <v>1.1892535634226318E-2</v>
      </c>
      <c r="G31" s="926" t="s">
        <v>225</v>
      </c>
      <c r="H31" s="272">
        <v>4.9219503017045195E-3</v>
      </c>
      <c r="I31" s="272">
        <v>2.9749460962308918E-3</v>
      </c>
      <c r="J31" s="272">
        <v>1.3060515109050401E-2</v>
      </c>
      <c r="K31" s="272">
        <v>1.8639999428600118E-2</v>
      </c>
      <c r="L31" s="272">
        <v>6.5396384046766606E-2</v>
      </c>
      <c r="M31" s="525">
        <v>2.6001722400402442E-3</v>
      </c>
    </row>
    <row r="32" spans="1:13" x14ac:dyDescent="0.25">
      <c r="A32" s="72" t="s">
        <v>224</v>
      </c>
    </row>
    <row r="34" spans="1:13" ht="27" customHeight="1" thickBot="1" x14ac:dyDescent="0.3">
      <c r="A34" s="1053" t="s">
        <v>277</v>
      </c>
      <c r="B34" s="1053"/>
      <c r="C34" s="1053"/>
      <c r="D34" s="1053"/>
      <c r="E34" s="1053"/>
      <c r="F34" s="1053"/>
      <c r="G34" s="1053"/>
      <c r="H34" s="1053"/>
      <c r="I34" s="1053"/>
      <c r="J34" s="1053"/>
      <c r="K34" s="1053"/>
      <c r="L34" s="1053"/>
      <c r="M34" s="1053"/>
    </row>
    <row r="35" spans="1:13" ht="13.5" customHeight="1" thickBot="1" x14ac:dyDescent="0.3">
      <c r="A35" s="40"/>
      <c r="B35" s="1061" t="s">
        <v>898</v>
      </c>
      <c r="C35" s="1062"/>
      <c r="D35" s="1062"/>
      <c r="E35" s="1062"/>
      <c r="F35" s="1062"/>
      <c r="G35" s="1062"/>
      <c r="H35" s="1062"/>
      <c r="I35" s="1062"/>
      <c r="J35" s="1062"/>
      <c r="K35" s="1062"/>
      <c r="L35" s="1062"/>
      <c r="M35" s="1062"/>
    </row>
    <row r="36" spans="1:13" ht="24.6" thickBot="1" x14ac:dyDescent="0.3">
      <c r="A36" s="310"/>
      <c r="B36" s="311" t="s">
        <v>180</v>
      </c>
      <c r="C36" s="312" t="s">
        <v>199</v>
      </c>
      <c r="D36" s="313" t="s">
        <v>200</v>
      </c>
      <c r="E36" s="313" t="s">
        <v>201</v>
      </c>
      <c r="F36" s="313" t="s">
        <v>202</v>
      </c>
      <c r="G36" s="313" t="s">
        <v>203</v>
      </c>
      <c r="H36" s="313" t="s">
        <v>204</v>
      </c>
      <c r="I36" s="313" t="s">
        <v>205</v>
      </c>
      <c r="J36" s="313" t="s">
        <v>206</v>
      </c>
      <c r="K36" s="313" t="s">
        <v>207</v>
      </c>
      <c r="L36" s="313" t="s">
        <v>208</v>
      </c>
      <c r="M36" s="314" t="s">
        <v>209</v>
      </c>
    </row>
    <row r="37" spans="1:13" ht="13.8" thickBot="1" x14ac:dyDescent="0.3">
      <c r="A37" s="284" t="s">
        <v>180</v>
      </c>
      <c r="B37" s="285">
        <v>9.1696178106951187E-2</v>
      </c>
      <c r="C37" s="286">
        <v>7.8949101738419403E-2</v>
      </c>
      <c r="D37" s="287">
        <v>0.2139400996002192</v>
      </c>
      <c r="E37" s="287">
        <v>0.34938755736634186</v>
      </c>
      <c r="F37" s="287">
        <v>-0.25795581088489938</v>
      </c>
      <c r="G37" s="287">
        <v>0.26589928701323617</v>
      </c>
      <c r="H37" s="287">
        <v>0.1715145505730038</v>
      </c>
      <c r="I37" s="287">
        <v>3.2495780685730669E-3</v>
      </c>
      <c r="J37" s="287">
        <v>0.22945622780633457</v>
      </c>
      <c r="K37" s="287">
        <v>-0.27638416747907935</v>
      </c>
      <c r="L37" s="287">
        <v>0.33024131442182481</v>
      </c>
      <c r="M37" s="288">
        <v>-0.12857905959674931</v>
      </c>
    </row>
    <row r="38" spans="1:13" ht="13.8" thickTop="1" x14ac:dyDescent="0.25">
      <c r="A38" s="299" t="s">
        <v>213</v>
      </c>
      <c r="B38" s="300">
        <v>5.0143758217760181E-2</v>
      </c>
      <c r="C38" s="301">
        <v>-7.3699194080880548E-2</v>
      </c>
      <c r="D38" s="302">
        <v>1.027217932883651</v>
      </c>
      <c r="E38" s="302">
        <v>0.18737321340570334</v>
      </c>
      <c r="F38" s="302">
        <v>-0.41555006383314774</v>
      </c>
      <c r="G38" s="302">
        <v>0.58987964030778506</v>
      </c>
      <c r="H38" s="302">
        <v>-0.14266875762293274</v>
      </c>
      <c r="I38" s="302">
        <v>-0.24332447375507349</v>
      </c>
      <c r="J38" s="302">
        <v>0.79271047626012647</v>
      </c>
      <c r="K38" s="302">
        <v>-0.43881033062502628</v>
      </c>
      <c r="L38" s="302">
        <v>0.55976882588949306</v>
      </c>
      <c r="M38" s="303">
        <v>-0.24724613155030783</v>
      </c>
    </row>
    <row r="39" spans="1:13" x14ac:dyDescent="0.25">
      <c r="A39" s="289" t="s">
        <v>214</v>
      </c>
      <c r="B39" s="290">
        <v>0.12460031389483572</v>
      </c>
      <c r="C39" s="291">
        <v>0.2883920464782308</v>
      </c>
      <c r="D39" s="292">
        <v>0.11499741484548465</v>
      </c>
      <c r="E39" s="292">
        <v>0.35998160107798594</v>
      </c>
      <c r="F39" s="292">
        <v>-0.13300230519639566</v>
      </c>
      <c r="G39" s="292">
        <v>-0.50571509328927866</v>
      </c>
      <c r="H39" s="292">
        <v>0.53911085999234865</v>
      </c>
      <c r="I39" s="292">
        <v>-0.17173007362210191</v>
      </c>
      <c r="J39" s="292">
        <v>0.27630638805893382</v>
      </c>
      <c r="K39" s="292">
        <v>-0.19239100164131329</v>
      </c>
      <c r="L39" s="292">
        <v>-5.8627626061320548E-3</v>
      </c>
      <c r="M39" s="293">
        <v>-0.13659945106330162</v>
      </c>
    </row>
    <row r="40" spans="1:13" x14ac:dyDescent="0.25">
      <c r="A40" s="304" t="s">
        <v>215</v>
      </c>
      <c r="B40" s="305">
        <v>0.1696253947218791</v>
      </c>
      <c r="C40" s="306">
        <v>0.45415380469269717</v>
      </c>
      <c r="D40" s="307">
        <v>-6.4125050171045972E-2</v>
      </c>
      <c r="E40" s="307">
        <v>0.6114451845766764</v>
      </c>
      <c r="F40" s="307">
        <v>-0.2295749097737646</v>
      </c>
      <c r="G40" s="307">
        <v>-0.1992610188970686</v>
      </c>
      <c r="H40" s="307">
        <v>0.25713945857303022</v>
      </c>
      <c r="I40" s="307">
        <v>0.64887587703993832</v>
      </c>
      <c r="J40" s="307">
        <v>8.8297625869928398E-2</v>
      </c>
      <c r="K40" s="307">
        <v>-0.29400418658548544</v>
      </c>
      <c r="L40" s="307">
        <v>0.42271035848373506</v>
      </c>
      <c r="M40" s="309">
        <v>1.9862267290527535E-2</v>
      </c>
    </row>
    <row r="41" spans="1:13" x14ac:dyDescent="0.25">
      <c r="A41" s="289" t="s">
        <v>216</v>
      </c>
      <c r="B41" s="290">
        <v>0.20272593282239848</v>
      </c>
      <c r="C41" s="291">
        <v>10.235618435248918</v>
      </c>
      <c r="D41" s="292">
        <v>-0.43359549184576063</v>
      </c>
      <c r="E41" s="292">
        <v>0.11840370212350537</v>
      </c>
      <c r="F41" s="292">
        <v>-0.14007229608677396</v>
      </c>
      <c r="G41" s="292">
        <v>-0.77967838349120699</v>
      </c>
      <c r="H41" s="292">
        <v>-0.47440981142754646</v>
      </c>
      <c r="I41" s="292">
        <v>-0.60517643383487907</v>
      </c>
      <c r="J41" s="292">
        <v>-0.38779222805128433</v>
      </c>
      <c r="K41" s="292">
        <v>0.17858801361794518</v>
      </c>
      <c r="L41" s="292">
        <v>1.1246048938873732</v>
      </c>
      <c r="M41" s="293">
        <v>1.2846783930867827</v>
      </c>
    </row>
    <row r="42" spans="1:13" x14ac:dyDescent="0.25">
      <c r="A42" s="359" t="s">
        <v>217</v>
      </c>
      <c r="B42" s="340">
        <v>-0.16488475004775283</v>
      </c>
      <c r="C42" s="341">
        <v>-0.79392491535296761</v>
      </c>
      <c r="D42" s="342">
        <v>-0.22142023075809525</v>
      </c>
      <c r="E42" s="342">
        <v>-0.17228566026363334</v>
      </c>
      <c r="F42" s="342">
        <v>0.75851069760635204</v>
      </c>
      <c r="G42" s="342">
        <v>-6.9774876985714274E-2</v>
      </c>
      <c r="H42" s="342">
        <v>9.8540733510117384E-3</v>
      </c>
      <c r="I42" s="342">
        <v>12.436711652630352</v>
      </c>
      <c r="J42" s="342">
        <v>-0.57510112054915219</v>
      </c>
      <c r="K42" s="342">
        <v>-0.39461108169406611</v>
      </c>
      <c r="L42" s="342">
        <v>0.45065884395995104</v>
      </c>
      <c r="M42" s="343">
        <v>0.36671141262113727</v>
      </c>
    </row>
    <row r="43" spans="1:13" ht="13.8" thickBot="1" x14ac:dyDescent="0.3">
      <c r="A43" s="294" t="s">
        <v>218</v>
      </c>
      <c r="B43" s="295">
        <v>-0.46728798264344074</v>
      </c>
      <c r="C43" s="296">
        <v>-1</v>
      </c>
      <c r="D43" s="297">
        <v>2.0984476016380098</v>
      </c>
      <c r="E43" s="297">
        <v>-0.65684202550086868</v>
      </c>
      <c r="F43" s="297">
        <v>-0.7946394363101843</v>
      </c>
      <c r="G43" s="927" t="s">
        <v>225</v>
      </c>
      <c r="H43" s="297">
        <v>-0.12647964413350377</v>
      </c>
      <c r="I43" s="297">
        <v>0.12530880507765785</v>
      </c>
      <c r="J43" s="297">
        <v>-9.4456537664044493E-2</v>
      </c>
      <c r="K43" s="297">
        <v>-0.62842298867062507</v>
      </c>
      <c r="L43" s="297">
        <v>1.1384377105633923</v>
      </c>
      <c r="M43" s="298">
        <v>-0.96546873856734827</v>
      </c>
    </row>
    <row r="44" spans="1:13" x14ac:dyDescent="0.25">
      <c r="A44" s="72" t="s">
        <v>224</v>
      </c>
    </row>
  </sheetData>
  <mergeCells count="5">
    <mergeCell ref="A1:M1"/>
    <mergeCell ref="A12:M12"/>
    <mergeCell ref="A23:M23"/>
    <mergeCell ref="A34:M34"/>
    <mergeCell ref="B35:M35"/>
  </mergeCells>
  <pageMargins left="0.78740157480314965" right="0.59055118110236227" top="0.78740157480314965" bottom="0.39370078740157483" header="0" footer="0.39370078740157483"/>
  <pageSetup paperSize="9" orientation="landscape" r:id="rId1"/>
  <headerFooter scaleWithDoc="0">
    <oddFooter>&amp;R&amp;9&amp;P</oddFooter>
  </headerFooter>
  <rowBreaks count="1" manualBreakCount="1">
    <brk id="33" max="16383" man="1"/>
  </rowBreaks>
  <legacyDrawingHF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Zeros="0" zoomScaleNormal="100" workbookViewId="0"/>
  </sheetViews>
  <sheetFormatPr baseColWidth="10" defaultRowHeight="13.2" x14ac:dyDescent="0.25"/>
  <cols>
    <col min="1" max="1" width="22" customWidth="1"/>
    <col min="2" max="3" width="8.88671875" bestFit="1" customWidth="1"/>
    <col min="4" max="4" width="10.109375" bestFit="1" customWidth="1"/>
    <col min="5" max="5" width="8.6640625" customWidth="1"/>
    <col min="6" max="6" width="7.44140625" bestFit="1" customWidth="1"/>
    <col min="7" max="7" width="7.88671875" bestFit="1" customWidth="1"/>
    <col min="8" max="8" width="7" bestFit="1" customWidth="1"/>
    <col min="9" max="9" width="7.5546875" bestFit="1" customWidth="1"/>
    <col min="10" max="10" width="11.109375" bestFit="1" customWidth="1"/>
    <col min="11" max="11" width="9.44140625" customWidth="1"/>
    <col min="12" max="12" width="10.6640625" bestFit="1" customWidth="1"/>
    <col min="13" max="13" width="11.44140625" bestFit="1" customWidth="1"/>
  </cols>
  <sheetData>
    <row r="1" spans="1:13" ht="13.8" thickBot="1" x14ac:dyDescent="0.3">
      <c r="A1" s="1055" t="s">
        <v>270</v>
      </c>
      <c r="B1" s="1055"/>
      <c r="C1" s="1055"/>
      <c r="D1" s="1055"/>
      <c r="E1" s="1055"/>
      <c r="F1" s="1055"/>
      <c r="G1" s="1055"/>
      <c r="H1" s="1055"/>
      <c r="I1" s="1055"/>
      <c r="J1" s="1055"/>
      <c r="K1" s="1055"/>
      <c r="L1" s="1055"/>
      <c r="M1" s="1055"/>
    </row>
    <row r="2" spans="1:13" ht="24.6" thickBot="1" x14ac:dyDescent="0.3">
      <c r="A2" s="255"/>
      <c r="B2" s="257" t="s">
        <v>180</v>
      </c>
      <c r="C2" s="190" t="s">
        <v>199</v>
      </c>
      <c r="D2" s="232" t="s">
        <v>200</v>
      </c>
      <c r="E2" s="258" t="s">
        <v>201</v>
      </c>
      <c r="F2" s="258" t="s">
        <v>202</v>
      </c>
      <c r="G2" s="258" t="s">
        <v>203</v>
      </c>
      <c r="H2" s="258" t="s">
        <v>204</v>
      </c>
      <c r="I2" s="258" t="s">
        <v>205</v>
      </c>
      <c r="J2" s="258" t="s">
        <v>206</v>
      </c>
      <c r="K2" s="258" t="s">
        <v>207</v>
      </c>
      <c r="L2" s="258" t="s">
        <v>208</v>
      </c>
      <c r="M2" s="192" t="s">
        <v>209</v>
      </c>
    </row>
    <row r="3" spans="1:13" ht="13.8" thickBot="1" x14ac:dyDescent="0.3">
      <c r="A3" s="193" t="s">
        <v>180</v>
      </c>
      <c r="B3" s="765">
        <v>2352200.9433462634</v>
      </c>
      <c r="C3" s="194">
        <v>828054.40515274275</v>
      </c>
      <c r="D3" s="261">
        <v>168375.32164590692</v>
      </c>
      <c r="E3" s="262">
        <v>226836.5026283499</v>
      </c>
      <c r="F3" s="262">
        <v>86061.082657969586</v>
      </c>
      <c r="G3" s="262">
        <v>117326.87561312199</v>
      </c>
      <c r="H3" s="262">
        <v>69461.012879711983</v>
      </c>
      <c r="I3" s="262">
        <v>107262.98427870203</v>
      </c>
      <c r="J3" s="262">
        <v>360672.35479585093</v>
      </c>
      <c r="K3" s="262">
        <v>76756.972217216986</v>
      </c>
      <c r="L3" s="262">
        <v>129559.1088309403</v>
      </c>
      <c r="M3" s="195">
        <v>181834.32264575001</v>
      </c>
    </row>
    <row r="4" spans="1:13" ht="13.8" thickTop="1" x14ac:dyDescent="0.25">
      <c r="A4" s="250" t="s">
        <v>219</v>
      </c>
      <c r="B4" s="273">
        <v>1321119.8719520415</v>
      </c>
      <c r="C4" s="35">
        <v>344600.88639012689</v>
      </c>
      <c r="D4" s="274">
        <v>110455.11552297231</v>
      </c>
      <c r="E4" s="37">
        <v>145065.70947631891</v>
      </c>
      <c r="F4" s="37">
        <v>57384.046669988187</v>
      </c>
      <c r="G4" s="37">
        <v>77483.575778725979</v>
      </c>
      <c r="H4" s="37">
        <v>40014.335722754986</v>
      </c>
      <c r="I4" s="37">
        <v>73863.515627259025</v>
      </c>
      <c r="J4" s="37">
        <v>231823.29917476885</v>
      </c>
      <c r="K4" s="37">
        <v>46813.916707736986</v>
      </c>
      <c r="L4" s="37">
        <v>59035.918622712306</v>
      </c>
      <c r="M4" s="224">
        <v>134579.55225867705</v>
      </c>
    </row>
    <row r="5" spans="1:13" x14ac:dyDescent="0.25">
      <c r="A5" s="196" t="s">
        <v>220</v>
      </c>
      <c r="B5" s="263">
        <v>453784.38185975864</v>
      </c>
      <c r="C5" s="197">
        <v>203413.84339378093</v>
      </c>
      <c r="D5" s="264">
        <v>26583.023317074603</v>
      </c>
      <c r="E5" s="265">
        <v>39269.653184149996</v>
      </c>
      <c r="F5" s="265">
        <v>11171.0021794154</v>
      </c>
      <c r="G5" s="265">
        <v>9272.8552578529998</v>
      </c>
      <c r="H5" s="265">
        <v>18522.007051269997</v>
      </c>
      <c r="I5" s="265">
        <v>20094.260876356999</v>
      </c>
      <c r="J5" s="265">
        <v>60672.238948631792</v>
      </c>
      <c r="K5" s="265">
        <v>21322.123340080005</v>
      </c>
      <c r="L5" s="265">
        <v>33206.265435786008</v>
      </c>
      <c r="M5" s="198">
        <v>10257.108875359998</v>
      </c>
    </row>
    <row r="6" spans="1:13" ht="13.8" thickBot="1" x14ac:dyDescent="0.3">
      <c r="A6" s="315" t="s">
        <v>221</v>
      </c>
      <c r="B6" s="316">
        <v>577296.6895344631</v>
      </c>
      <c r="C6" s="242">
        <v>280039.67536883499</v>
      </c>
      <c r="D6" s="317">
        <v>31337.182805860011</v>
      </c>
      <c r="E6" s="318">
        <v>42501.13996788099</v>
      </c>
      <c r="F6" s="318">
        <v>17506.033808565997</v>
      </c>
      <c r="G6" s="318">
        <v>30570.444576543006</v>
      </c>
      <c r="H6" s="318">
        <v>10924.670105687004</v>
      </c>
      <c r="I6" s="318">
        <v>13305.207775086001</v>
      </c>
      <c r="J6" s="318">
        <v>68176.816672450295</v>
      </c>
      <c r="K6" s="318">
        <v>8620.9321694000009</v>
      </c>
      <c r="L6" s="318">
        <v>37316.924772441991</v>
      </c>
      <c r="M6" s="243">
        <v>36997.66151171297</v>
      </c>
    </row>
    <row r="7" spans="1:13" ht="13.5" customHeight="1" x14ac:dyDescent="0.25">
      <c r="A7" s="72"/>
    </row>
    <row r="8" spans="1:13" ht="13.8" thickBot="1" x14ac:dyDescent="0.3">
      <c r="A8" s="1056" t="s">
        <v>271</v>
      </c>
      <c r="B8" s="1056"/>
      <c r="C8" s="1056"/>
      <c r="D8" s="1056"/>
      <c r="E8" s="1056"/>
      <c r="F8" s="1056"/>
      <c r="G8" s="1056"/>
      <c r="H8" s="1056"/>
      <c r="I8" s="1056"/>
      <c r="J8" s="1056"/>
      <c r="K8" s="1056"/>
      <c r="L8" s="1056"/>
      <c r="M8" s="1056"/>
    </row>
    <row r="9" spans="1:13" ht="24.6" thickBot="1" x14ac:dyDescent="0.3">
      <c r="A9" s="255"/>
      <c r="B9" s="257" t="s">
        <v>180</v>
      </c>
      <c r="C9" s="190" t="s">
        <v>199</v>
      </c>
      <c r="D9" s="232" t="s">
        <v>200</v>
      </c>
      <c r="E9" s="258" t="s">
        <v>201</v>
      </c>
      <c r="F9" s="258" t="s">
        <v>202</v>
      </c>
      <c r="G9" s="258" t="s">
        <v>203</v>
      </c>
      <c r="H9" s="258" t="s">
        <v>204</v>
      </c>
      <c r="I9" s="258" t="s">
        <v>205</v>
      </c>
      <c r="J9" s="258" t="s">
        <v>206</v>
      </c>
      <c r="K9" s="258" t="s">
        <v>207</v>
      </c>
      <c r="L9" s="258" t="s">
        <v>208</v>
      </c>
      <c r="M9" s="192" t="s">
        <v>209</v>
      </c>
    </row>
    <row r="10" spans="1:13" ht="13.8" thickBot="1" x14ac:dyDescent="0.3">
      <c r="A10" s="193" t="s">
        <v>180</v>
      </c>
      <c r="B10" s="335">
        <v>1</v>
      </c>
      <c r="C10" s="204">
        <v>0.35203387172132694</v>
      </c>
      <c r="D10" s="336">
        <v>7.158203134055996E-2</v>
      </c>
      <c r="E10" s="337">
        <v>9.643585224723622E-2</v>
      </c>
      <c r="F10" s="337">
        <v>3.6587470514121243E-2</v>
      </c>
      <c r="G10" s="337">
        <v>4.9879614216212183E-2</v>
      </c>
      <c r="H10" s="337">
        <v>2.9530220654063716E-2</v>
      </c>
      <c r="I10" s="337">
        <v>4.5601114386982895E-2</v>
      </c>
      <c r="J10" s="337">
        <v>0.15333398951994084</v>
      </c>
      <c r="K10" s="337">
        <v>3.2631979182876185E-2</v>
      </c>
      <c r="L10" s="337">
        <v>5.5079949354423896E-2</v>
      </c>
      <c r="M10" s="205">
        <v>7.7303906862255897E-2</v>
      </c>
    </row>
    <row r="11" spans="1:13" ht="13.8" thickTop="1" x14ac:dyDescent="0.25">
      <c r="A11" s="250" t="s">
        <v>219</v>
      </c>
      <c r="B11" s="344">
        <v>1</v>
      </c>
      <c r="C11" s="218">
        <v>0.26083998409694376</v>
      </c>
      <c r="D11" s="345">
        <v>8.3607186499865149E-2</v>
      </c>
      <c r="E11" s="356">
        <v>0.1098051074365983</v>
      </c>
      <c r="F11" s="356">
        <v>4.3435912129002711E-2</v>
      </c>
      <c r="G11" s="356">
        <v>5.8649920740529701E-2</v>
      </c>
      <c r="H11" s="356">
        <v>3.0288194563019608E-2</v>
      </c>
      <c r="I11" s="356">
        <v>5.5909775634606737E-2</v>
      </c>
      <c r="J11" s="356">
        <v>0.17547484077446709</v>
      </c>
      <c r="K11" s="356">
        <v>3.5435025769891978E-2</v>
      </c>
      <c r="L11" s="356">
        <v>4.468626948702456E-2</v>
      </c>
      <c r="M11" s="219">
        <v>0.10186778286805036</v>
      </c>
    </row>
    <row r="12" spans="1:13" x14ac:dyDescent="0.25">
      <c r="A12" s="196" t="s">
        <v>220</v>
      </c>
      <c r="B12" s="346">
        <v>1</v>
      </c>
      <c r="C12" s="206">
        <v>0.44826100572285821</v>
      </c>
      <c r="D12" s="252">
        <v>5.8580736534229259E-2</v>
      </c>
      <c r="E12" s="357">
        <v>8.6538132985560137E-2</v>
      </c>
      <c r="F12" s="357">
        <v>2.4617423221206809E-2</v>
      </c>
      <c r="G12" s="357">
        <v>2.0434496268579735E-2</v>
      </c>
      <c r="H12" s="357">
        <v>4.0816757455073002E-2</v>
      </c>
      <c r="I12" s="357">
        <v>4.4281517124948343E-2</v>
      </c>
      <c r="J12" s="357">
        <v>0.13370279228204565</v>
      </c>
      <c r="K12" s="357">
        <v>4.6987345074977864E-2</v>
      </c>
      <c r="L12" s="357">
        <v>7.3176307434151294E-2</v>
      </c>
      <c r="M12" s="207">
        <v>2.2603485896369922E-2</v>
      </c>
    </row>
    <row r="13" spans="1:13" ht="13.8" thickBot="1" x14ac:dyDescent="0.3">
      <c r="A13" s="315" t="s">
        <v>221</v>
      </c>
      <c r="B13" s="320">
        <v>1</v>
      </c>
      <c r="C13" s="321">
        <v>0.48508796333937293</v>
      </c>
      <c r="D13" s="348">
        <v>5.4282630359669272E-2</v>
      </c>
      <c r="E13" s="528">
        <v>7.3620966027285323E-2</v>
      </c>
      <c r="F13" s="528">
        <v>3.0324154158380866E-2</v>
      </c>
      <c r="G13" s="528">
        <v>5.2954477534238535E-2</v>
      </c>
      <c r="H13" s="528">
        <v>1.8923839862128346E-2</v>
      </c>
      <c r="I13" s="528">
        <v>2.304743473553509E-2</v>
      </c>
      <c r="J13" s="528">
        <v>0.1180966700630635</v>
      </c>
      <c r="K13" s="528">
        <v>1.4933278374334683E-2</v>
      </c>
      <c r="L13" s="528">
        <v>6.4640808528686824E-2</v>
      </c>
      <c r="M13" s="339">
        <v>6.4087777017304906E-2</v>
      </c>
    </row>
    <row r="14" spans="1:13" x14ac:dyDescent="0.25">
      <c r="A14" s="72"/>
      <c r="B14" s="1"/>
      <c r="C14" s="1"/>
      <c r="D14" s="1"/>
      <c r="E14" s="1"/>
      <c r="F14" s="1"/>
      <c r="G14" s="1"/>
      <c r="H14" s="98"/>
      <c r="I14" s="1"/>
    </row>
    <row r="15" spans="1:13" ht="13.8" thickBot="1" x14ac:dyDescent="0.3">
      <c r="A15" s="1056" t="s">
        <v>272</v>
      </c>
      <c r="B15" s="1056"/>
      <c r="C15" s="1056"/>
      <c r="D15" s="1056"/>
      <c r="E15" s="1056"/>
      <c r="F15" s="1056"/>
      <c r="G15" s="1056"/>
      <c r="H15" s="1056"/>
      <c r="I15" s="1056"/>
      <c r="J15" s="1056"/>
      <c r="K15" s="1056"/>
      <c r="L15" s="1056"/>
      <c r="M15" s="1056"/>
    </row>
    <row r="16" spans="1:13" ht="24.6" thickBot="1" x14ac:dyDescent="0.3">
      <c r="A16" s="255"/>
      <c r="B16" s="257" t="s">
        <v>180</v>
      </c>
      <c r="C16" s="190" t="s">
        <v>199</v>
      </c>
      <c r="D16" s="232" t="s">
        <v>200</v>
      </c>
      <c r="E16" s="258" t="s">
        <v>201</v>
      </c>
      <c r="F16" s="258" t="s">
        <v>202</v>
      </c>
      <c r="G16" s="258" t="s">
        <v>203</v>
      </c>
      <c r="H16" s="258" t="s">
        <v>204</v>
      </c>
      <c r="I16" s="258" t="s">
        <v>205</v>
      </c>
      <c r="J16" s="258" t="s">
        <v>206</v>
      </c>
      <c r="K16" s="258" t="s">
        <v>207</v>
      </c>
      <c r="L16" s="258" t="s">
        <v>208</v>
      </c>
      <c r="M16" s="192" t="s">
        <v>209</v>
      </c>
    </row>
    <row r="17" spans="1:13" ht="13.8" thickBot="1" x14ac:dyDescent="0.3">
      <c r="A17" s="193" t="s">
        <v>180</v>
      </c>
      <c r="B17" s="335">
        <v>1</v>
      </c>
      <c r="C17" s="204">
        <v>1</v>
      </c>
      <c r="D17" s="336">
        <v>1</v>
      </c>
      <c r="E17" s="337">
        <v>1</v>
      </c>
      <c r="F17" s="337">
        <v>1</v>
      </c>
      <c r="G17" s="337">
        <v>1</v>
      </c>
      <c r="H17" s="337">
        <v>1</v>
      </c>
      <c r="I17" s="337">
        <v>1</v>
      </c>
      <c r="J17" s="337">
        <v>1</v>
      </c>
      <c r="K17" s="337">
        <v>1</v>
      </c>
      <c r="L17" s="337">
        <v>1</v>
      </c>
      <c r="M17" s="205">
        <v>1</v>
      </c>
    </row>
    <row r="18" spans="1:13" ht="13.8" thickTop="1" x14ac:dyDescent="0.25">
      <c r="A18" s="250" t="s">
        <v>219</v>
      </c>
      <c r="B18" s="344">
        <v>0.56165264098253609</v>
      </c>
      <c r="C18" s="218">
        <v>0.41615730107318477</v>
      </c>
      <c r="D18" s="345">
        <v>0.65600537206550535</v>
      </c>
      <c r="E18" s="356">
        <v>0.63951660246673492</v>
      </c>
      <c r="F18" s="356">
        <v>0.66678276519072122</v>
      </c>
      <c r="G18" s="356">
        <v>0.6604077315944491</v>
      </c>
      <c r="H18" s="356">
        <v>0.57606899271752898</v>
      </c>
      <c r="I18" s="356">
        <v>0.68862074017387975</v>
      </c>
      <c r="J18" s="356">
        <v>0.64275316944096339</v>
      </c>
      <c r="K18" s="356">
        <v>0.60989790706252456</v>
      </c>
      <c r="L18" s="356">
        <v>0.45566783497829838</v>
      </c>
      <c r="M18" s="219">
        <v>0.74012183343881233</v>
      </c>
    </row>
    <row r="19" spans="1:13" x14ac:dyDescent="0.25">
      <c r="A19" s="196" t="s">
        <v>220</v>
      </c>
      <c r="B19" s="346">
        <v>0.19291905444702384</v>
      </c>
      <c r="C19" s="206">
        <v>0.24565275195445552</v>
      </c>
      <c r="D19" s="252">
        <v>0.15787956962587824</v>
      </c>
      <c r="E19" s="357">
        <v>0.17311875614873853</v>
      </c>
      <c r="F19" s="357">
        <v>0.1298031797230815</v>
      </c>
      <c r="G19" s="357">
        <v>7.9034366247249771E-2</v>
      </c>
      <c r="H19" s="357">
        <v>0.26665328194026183</v>
      </c>
      <c r="I19" s="357">
        <v>0.18733639578911923</v>
      </c>
      <c r="J19" s="357">
        <v>0.16821982095903557</v>
      </c>
      <c r="K19" s="357">
        <v>0.2777874468489957</v>
      </c>
      <c r="L19" s="357">
        <v>0.25630205190062211</v>
      </c>
      <c r="M19" s="207">
        <v>5.6409091122707991E-2</v>
      </c>
    </row>
    <row r="20" spans="1:13" ht="13.8" thickBot="1" x14ac:dyDescent="0.3">
      <c r="A20" s="315" t="s">
        <v>221</v>
      </c>
      <c r="B20" s="320">
        <v>0.24542830457044004</v>
      </c>
      <c r="C20" s="321">
        <v>0.33818994697235977</v>
      </c>
      <c r="D20" s="348">
        <v>0.18611505830861641</v>
      </c>
      <c r="E20" s="528">
        <v>0.18736464138452655</v>
      </c>
      <c r="F20" s="528">
        <v>0.2034140550861972</v>
      </c>
      <c r="G20" s="528">
        <v>0.26055790215830116</v>
      </c>
      <c r="H20" s="528">
        <v>0.1572777253422093</v>
      </c>
      <c r="I20" s="528">
        <v>0.12404286403700089</v>
      </c>
      <c r="J20" s="528">
        <v>0.18902700960000104</v>
      </c>
      <c r="K20" s="528">
        <v>0.11231464608847978</v>
      </c>
      <c r="L20" s="528">
        <v>0.28803011312107957</v>
      </c>
      <c r="M20" s="339">
        <v>0.20346907543847972</v>
      </c>
    </row>
    <row r="21" spans="1:13" x14ac:dyDescent="0.25">
      <c r="A21" s="72"/>
    </row>
    <row r="22" spans="1:13" ht="27" customHeight="1" thickBot="1" x14ac:dyDescent="0.3">
      <c r="A22" s="1053" t="s">
        <v>273</v>
      </c>
      <c r="B22" s="1053"/>
      <c r="C22" s="1053"/>
      <c r="D22" s="1053"/>
      <c r="E22" s="1053"/>
      <c r="F22" s="1053"/>
      <c r="G22" s="1053"/>
      <c r="H22" s="1053"/>
      <c r="I22" s="1053"/>
      <c r="J22" s="1053"/>
      <c r="K22" s="1053"/>
      <c r="L22" s="1053"/>
      <c r="M22" s="1053"/>
    </row>
    <row r="23" spans="1:13" ht="13.5" customHeight="1" thickBot="1" x14ac:dyDescent="0.3">
      <c r="A23" s="40"/>
      <c r="B23" s="1061" t="s">
        <v>898</v>
      </c>
      <c r="C23" s="1062"/>
      <c r="D23" s="1062"/>
      <c r="E23" s="1062"/>
      <c r="F23" s="1062"/>
      <c r="G23" s="1062"/>
      <c r="H23" s="1062"/>
      <c r="I23" s="1062"/>
      <c r="J23" s="1062"/>
      <c r="K23" s="1062"/>
      <c r="L23" s="1062"/>
      <c r="M23" s="1062"/>
    </row>
    <row r="24" spans="1:13" ht="24.6" thickBot="1" x14ac:dyDescent="0.3">
      <c r="A24" s="310"/>
      <c r="B24" s="311" t="s">
        <v>180</v>
      </c>
      <c r="C24" s="312" t="s">
        <v>199</v>
      </c>
      <c r="D24" s="313" t="s">
        <v>200</v>
      </c>
      <c r="E24" s="313" t="s">
        <v>201</v>
      </c>
      <c r="F24" s="313" t="s">
        <v>202</v>
      </c>
      <c r="G24" s="313" t="s">
        <v>203</v>
      </c>
      <c r="H24" s="313" t="s">
        <v>204</v>
      </c>
      <c r="I24" s="313" t="s">
        <v>205</v>
      </c>
      <c r="J24" s="313" t="s">
        <v>206</v>
      </c>
      <c r="K24" s="313" t="s">
        <v>207</v>
      </c>
      <c r="L24" s="313" t="s">
        <v>208</v>
      </c>
      <c r="M24" s="314" t="s">
        <v>209</v>
      </c>
    </row>
    <row r="25" spans="1:13" ht="13.8" thickBot="1" x14ac:dyDescent="0.3">
      <c r="A25" s="284" t="s">
        <v>180</v>
      </c>
      <c r="B25" s="285">
        <v>9.1696178106951187E-2</v>
      </c>
      <c r="C25" s="286">
        <v>7.8949101738418959E-2</v>
      </c>
      <c r="D25" s="287">
        <v>0.21394009960021831</v>
      </c>
      <c r="E25" s="287">
        <v>0.34938755736634097</v>
      </c>
      <c r="F25" s="287">
        <v>-0.25795581088489938</v>
      </c>
      <c r="G25" s="287">
        <v>0.26589928701323595</v>
      </c>
      <c r="H25" s="287">
        <v>0.1715145505730038</v>
      </c>
      <c r="I25" s="287">
        <v>3.249578068573733E-3</v>
      </c>
      <c r="J25" s="287">
        <v>0.22945622780633479</v>
      </c>
      <c r="K25" s="287">
        <v>-0.27638416747907946</v>
      </c>
      <c r="L25" s="287">
        <v>0.33024131442182481</v>
      </c>
      <c r="M25" s="288">
        <v>-0.12857905959674898</v>
      </c>
    </row>
    <row r="26" spans="1:13" ht="13.8" thickTop="1" x14ac:dyDescent="0.25">
      <c r="A26" s="299" t="s">
        <v>219</v>
      </c>
      <c r="B26" s="300">
        <v>7.7352385124615841E-2</v>
      </c>
      <c r="C26" s="301">
        <v>-4.8426684474777271E-2</v>
      </c>
      <c r="D26" s="302">
        <v>0.41897008501131228</v>
      </c>
      <c r="E26" s="302">
        <v>0.49762158021104841</v>
      </c>
      <c r="F26" s="302">
        <v>-0.12192387902738</v>
      </c>
      <c r="G26" s="302">
        <v>0.32498154031227866</v>
      </c>
      <c r="H26" s="302">
        <v>0.16195242753265027</v>
      </c>
      <c r="I26" s="302">
        <v>-5.9114112812796993E-3</v>
      </c>
      <c r="J26" s="302">
        <v>0.17398253853032974</v>
      </c>
      <c r="K26" s="302">
        <v>-0.28174080323520378</v>
      </c>
      <c r="L26" s="302">
        <v>0.12441443093709403</v>
      </c>
      <c r="M26" s="303">
        <v>-5.0267208597376323E-2</v>
      </c>
    </row>
    <row r="27" spans="1:13" x14ac:dyDescent="0.25">
      <c r="A27" s="289" t="s">
        <v>220</v>
      </c>
      <c r="B27" s="290">
        <v>0.24579556252617785</v>
      </c>
      <c r="C27" s="291">
        <v>0.5491799313624528</v>
      </c>
      <c r="D27" s="292">
        <v>-4.2039640623902752E-2</v>
      </c>
      <c r="E27" s="292">
        <v>0.25314718723716068</v>
      </c>
      <c r="F27" s="292">
        <v>-0.54469012648373072</v>
      </c>
      <c r="G27" s="292">
        <v>2.170868798962982</v>
      </c>
      <c r="H27" s="292">
        <v>0.72576489117281118</v>
      </c>
      <c r="I27" s="292">
        <v>-9.559104206747604E-2</v>
      </c>
      <c r="J27" s="292">
        <v>0.29443872107571911</v>
      </c>
      <c r="K27" s="292">
        <v>-0.12229148695707726</v>
      </c>
      <c r="L27" s="292">
        <v>0.89159370900308321</v>
      </c>
      <c r="M27" s="293">
        <v>-0.58528495247534695</v>
      </c>
    </row>
    <row r="28" spans="1:13" ht="13.8" thickBot="1" x14ac:dyDescent="0.3">
      <c r="A28" s="279" t="s">
        <v>221</v>
      </c>
      <c r="B28" s="280">
        <v>2.3373142285171733E-2</v>
      </c>
      <c r="C28" s="281">
        <v>2.1962094650568975E-2</v>
      </c>
      <c r="D28" s="282">
        <v>-5.3547540371149394E-2</v>
      </c>
      <c r="E28" s="282">
        <v>6.5127016415719607E-2</v>
      </c>
      <c r="F28" s="282">
        <v>-0.32905010680849889</v>
      </c>
      <c r="G28" s="282">
        <v>-2.2660742333064698E-2</v>
      </c>
      <c r="H28" s="282">
        <v>-0.22639915304439351</v>
      </c>
      <c r="I28" s="282">
        <v>0.2800003661293089</v>
      </c>
      <c r="J28" s="282">
        <v>0.39078552816179069</v>
      </c>
      <c r="K28" s="282">
        <v>-0.48080268030289552</v>
      </c>
      <c r="L28" s="282">
        <v>0.36507812089255198</v>
      </c>
      <c r="M28" s="283">
        <v>-0.12387429665964855</v>
      </c>
    </row>
    <row r="29" spans="1:13" x14ac:dyDescent="0.25">
      <c r="A29" s="72"/>
    </row>
  </sheetData>
  <mergeCells count="5">
    <mergeCell ref="A1:M1"/>
    <mergeCell ref="A8:M8"/>
    <mergeCell ref="A15:M15"/>
    <mergeCell ref="A22:M22"/>
    <mergeCell ref="B23:M23"/>
  </mergeCells>
  <pageMargins left="0.78740157480314965" right="0.59055118110236227" top="0.78740157480314965" bottom="0.39370078740157483" header="0" footer="0.39370078740157483"/>
  <pageSetup paperSize="9" orientation="landscape" r:id="rId1"/>
  <headerFooter scaleWithDoc="0">
    <oddFooter>&amp;R&amp;9&amp;P</oddFooter>
  </headerFooter>
  <legacyDrawingHF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Zeros="0" zoomScaleNormal="100" workbookViewId="0"/>
  </sheetViews>
  <sheetFormatPr baseColWidth="10" defaultRowHeight="13.2" x14ac:dyDescent="0.25"/>
  <cols>
    <col min="1" max="1" width="18.6640625" customWidth="1"/>
    <col min="2" max="3" width="8.88671875" bestFit="1" customWidth="1"/>
    <col min="4" max="4" width="10.33203125" bestFit="1" customWidth="1"/>
    <col min="5" max="5" width="8.5546875" bestFit="1" customWidth="1"/>
    <col min="6" max="6" width="7.44140625" bestFit="1" customWidth="1"/>
    <col min="7" max="9" width="8.6640625" bestFit="1" customWidth="1"/>
    <col min="10" max="10" width="11.33203125" bestFit="1" customWidth="1"/>
    <col min="11" max="11" width="9.109375" customWidth="1"/>
    <col min="12" max="12" width="10.88671875" bestFit="1" customWidth="1"/>
    <col min="13" max="13" width="10.44140625" customWidth="1"/>
  </cols>
  <sheetData>
    <row r="1" spans="1:13" ht="27" customHeight="1" thickBot="1" x14ac:dyDescent="0.3">
      <c r="A1" s="1055" t="s">
        <v>266</v>
      </c>
      <c r="B1" s="1055"/>
      <c r="C1" s="1055"/>
      <c r="D1" s="1055"/>
      <c r="E1" s="1055"/>
      <c r="F1" s="1055"/>
      <c r="G1" s="1055"/>
      <c r="H1" s="1055"/>
      <c r="I1" s="1055"/>
      <c r="J1" s="1055"/>
      <c r="K1" s="1055"/>
      <c r="L1" s="1055"/>
      <c r="M1" s="1055"/>
    </row>
    <row r="2" spans="1:13" ht="24.6" thickBot="1" x14ac:dyDescent="0.3">
      <c r="A2" s="255"/>
      <c r="B2" s="257" t="s">
        <v>180</v>
      </c>
      <c r="C2" s="190" t="s">
        <v>199</v>
      </c>
      <c r="D2" s="232" t="s">
        <v>200</v>
      </c>
      <c r="E2" s="258" t="s">
        <v>201</v>
      </c>
      <c r="F2" s="258" t="s">
        <v>202</v>
      </c>
      <c r="G2" s="258" t="s">
        <v>203</v>
      </c>
      <c r="H2" s="258" t="s">
        <v>204</v>
      </c>
      <c r="I2" s="258" t="s">
        <v>205</v>
      </c>
      <c r="J2" s="258" t="s">
        <v>206</v>
      </c>
      <c r="K2" s="258" t="s">
        <v>207</v>
      </c>
      <c r="L2" s="258" t="s">
        <v>208</v>
      </c>
      <c r="M2" s="192" t="s">
        <v>209</v>
      </c>
    </row>
    <row r="3" spans="1:13" ht="13.8" thickBot="1" x14ac:dyDescent="0.3">
      <c r="A3" s="193" t="s">
        <v>180</v>
      </c>
      <c r="B3" s="765">
        <v>2352200.9433462648</v>
      </c>
      <c r="C3" s="194">
        <v>828054.40515274368</v>
      </c>
      <c r="D3" s="261">
        <v>168375.32164590692</v>
      </c>
      <c r="E3" s="262">
        <v>226836.50262834993</v>
      </c>
      <c r="F3" s="262">
        <v>86061.082657969571</v>
      </c>
      <c r="G3" s="262">
        <v>117326.87561312194</v>
      </c>
      <c r="H3" s="262">
        <v>69461.012879711969</v>
      </c>
      <c r="I3" s="262">
        <v>107262.984278702</v>
      </c>
      <c r="J3" s="262">
        <v>360672.35479585093</v>
      </c>
      <c r="K3" s="262">
        <v>76756.972217217</v>
      </c>
      <c r="L3" s="262">
        <v>129559.10883094039</v>
      </c>
      <c r="M3" s="195">
        <v>181834.32264575019</v>
      </c>
    </row>
    <row r="4" spans="1:13" ht="13.8" thickTop="1" x14ac:dyDescent="0.25">
      <c r="A4" s="250" t="s">
        <v>222</v>
      </c>
      <c r="B4" s="273">
        <v>2270320.9523124807</v>
      </c>
      <c r="C4" s="727">
        <v>825401.03742005373</v>
      </c>
      <c r="D4" s="274">
        <v>156708.26568740694</v>
      </c>
      <c r="E4" s="37">
        <v>217832.90413270993</v>
      </c>
      <c r="F4" s="37">
        <v>81353.641043024574</v>
      </c>
      <c r="G4" s="37">
        <v>117326.87561312194</v>
      </c>
      <c r="H4" s="37">
        <v>61248.310776221966</v>
      </c>
      <c r="I4" s="37">
        <v>106520.497461512</v>
      </c>
      <c r="J4" s="37">
        <v>351838.57032058091</v>
      </c>
      <c r="K4" s="37">
        <v>66798.738363387005</v>
      </c>
      <c r="L4" s="37">
        <v>126288.04970341039</v>
      </c>
      <c r="M4" s="224">
        <v>159004.06179105118</v>
      </c>
    </row>
    <row r="5" spans="1:13" ht="13.8" thickBot="1" x14ac:dyDescent="0.3">
      <c r="A5" s="370" t="s">
        <v>223</v>
      </c>
      <c r="B5" s="375">
        <v>81879.991033783997</v>
      </c>
      <c r="C5" s="27">
        <v>2653.3677326900001</v>
      </c>
      <c r="D5" s="27">
        <v>11667.055958499999</v>
      </c>
      <c r="E5" s="27">
        <v>9003.5984956399989</v>
      </c>
      <c r="F5" s="27">
        <v>4707.4416149450008</v>
      </c>
      <c r="G5" s="27">
        <v>0</v>
      </c>
      <c r="H5" s="27">
        <v>8212.702103489999</v>
      </c>
      <c r="I5" s="27">
        <v>742.48681719000001</v>
      </c>
      <c r="J5" s="27">
        <v>8833.7844752699984</v>
      </c>
      <c r="K5" s="27">
        <v>9958.2338538299991</v>
      </c>
      <c r="L5" s="27">
        <v>3271.0591275299989</v>
      </c>
      <c r="M5" s="376">
        <v>22830.260854699001</v>
      </c>
    </row>
    <row r="6" spans="1:13" ht="13.5" customHeight="1" x14ac:dyDescent="0.25">
      <c r="A6" s="72"/>
    </row>
    <row r="7" spans="1:13" ht="27" customHeight="1" thickBot="1" x14ac:dyDescent="0.3">
      <c r="A7" s="1056" t="s">
        <v>267</v>
      </c>
      <c r="B7" s="1056"/>
      <c r="C7" s="1056"/>
      <c r="D7" s="1056"/>
      <c r="E7" s="1056"/>
      <c r="F7" s="1056"/>
      <c r="G7" s="1056"/>
      <c r="H7" s="1056"/>
      <c r="I7" s="1056"/>
      <c r="J7" s="1056"/>
      <c r="K7" s="1056"/>
      <c r="L7" s="1056"/>
      <c r="M7" s="1056"/>
    </row>
    <row r="8" spans="1:13" ht="24.6" thickBot="1" x14ac:dyDescent="0.3">
      <c r="A8" s="255"/>
      <c r="B8" s="257" t="s">
        <v>180</v>
      </c>
      <c r="C8" s="190" t="s">
        <v>199</v>
      </c>
      <c r="D8" s="232" t="s">
        <v>200</v>
      </c>
      <c r="E8" s="258" t="s">
        <v>201</v>
      </c>
      <c r="F8" s="258" t="s">
        <v>202</v>
      </c>
      <c r="G8" s="258" t="s">
        <v>203</v>
      </c>
      <c r="H8" s="258" t="s">
        <v>204</v>
      </c>
      <c r="I8" s="258" t="s">
        <v>205</v>
      </c>
      <c r="J8" s="258" t="s">
        <v>206</v>
      </c>
      <c r="K8" s="258" t="s">
        <v>207</v>
      </c>
      <c r="L8" s="258" t="s">
        <v>208</v>
      </c>
      <c r="M8" s="192" t="s">
        <v>209</v>
      </c>
    </row>
    <row r="9" spans="1:13" ht="13.8" thickBot="1" x14ac:dyDescent="0.3">
      <c r="A9" s="193" t="s">
        <v>180</v>
      </c>
      <c r="B9" s="335">
        <v>1</v>
      </c>
      <c r="C9" s="204">
        <v>0.35203387172132716</v>
      </c>
      <c r="D9" s="336">
        <v>7.1582031340559918E-2</v>
      </c>
      <c r="E9" s="337">
        <v>9.6435852247236178E-2</v>
      </c>
      <c r="F9" s="337">
        <v>3.6587470514121215E-2</v>
      </c>
      <c r="G9" s="337">
        <v>4.9879614216212134E-2</v>
      </c>
      <c r="H9" s="337">
        <v>2.9530220654063691E-2</v>
      </c>
      <c r="I9" s="337">
        <v>4.5601114386982854E-2</v>
      </c>
      <c r="J9" s="337">
        <v>0.15333398951994076</v>
      </c>
      <c r="K9" s="337">
        <v>3.2631979182876171E-2</v>
      </c>
      <c r="L9" s="337">
        <v>5.5079949354423903E-2</v>
      </c>
      <c r="M9" s="205">
        <v>7.7303906862255925E-2</v>
      </c>
    </row>
    <row r="10" spans="1:13" ht="13.8" thickTop="1" x14ac:dyDescent="0.25">
      <c r="A10" s="250" t="s">
        <v>222</v>
      </c>
      <c r="B10" s="344">
        <v>1</v>
      </c>
      <c r="C10" s="218">
        <v>0.36356138834878171</v>
      </c>
      <c r="D10" s="345">
        <v>6.9024718962219248E-2</v>
      </c>
      <c r="E10" s="356">
        <v>9.5948065805776001E-2</v>
      </c>
      <c r="F10" s="356">
        <v>3.5833541931663979E-2</v>
      </c>
      <c r="G10" s="356">
        <v>5.1678541526745947E-2</v>
      </c>
      <c r="H10" s="356">
        <v>2.697782034466813E-2</v>
      </c>
      <c r="I10" s="356">
        <v>4.6918695505590705E-2</v>
      </c>
      <c r="J10" s="356">
        <v>0.15497305346286336</v>
      </c>
      <c r="K10" s="356">
        <v>2.942259696601391E-2</v>
      </c>
      <c r="L10" s="356">
        <v>5.562563723634633E-2</v>
      </c>
      <c r="M10" s="219">
        <v>7.003593990933063E-2</v>
      </c>
    </row>
    <row r="11" spans="1:13" ht="13.8" thickBot="1" x14ac:dyDescent="0.3">
      <c r="A11" s="370" t="s">
        <v>223</v>
      </c>
      <c r="B11" s="371">
        <v>1</v>
      </c>
      <c r="C11" s="372">
        <v>3.2405569409444737E-2</v>
      </c>
      <c r="D11" s="372">
        <v>0.14248970732893862</v>
      </c>
      <c r="E11" s="372">
        <v>0.10996091208565326</v>
      </c>
      <c r="F11" s="372">
        <v>5.7491965442481453E-2</v>
      </c>
      <c r="G11" s="372">
        <v>0</v>
      </c>
      <c r="H11" s="372">
        <v>0.10030169764065322</v>
      </c>
      <c r="I11" s="372">
        <v>9.0679885014111339E-3</v>
      </c>
      <c r="J11" s="372">
        <v>0.10788697414030181</v>
      </c>
      <c r="K11" s="372">
        <v>0.12161986986199344</v>
      </c>
      <c r="L11" s="372">
        <v>3.9949431921412246E-2</v>
      </c>
      <c r="M11" s="373">
        <v>0.27882588366771011</v>
      </c>
    </row>
    <row r="12" spans="1:13" x14ac:dyDescent="0.25">
      <c r="A12" s="72"/>
      <c r="B12" s="1"/>
      <c r="C12" s="1"/>
      <c r="D12" s="1"/>
      <c r="E12" s="1"/>
      <c r="F12" s="1"/>
      <c r="G12" s="1"/>
      <c r="H12" s="98"/>
      <c r="I12" s="1"/>
    </row>
    <row r="13" spans="1:13" ht="27" customHeight="1" thickBot="1" x14ac:dyDescent="0.3">
      <c r="A13" s="1056" t="s">
        <v>268</v>
      </c>
      <c r="B13" s="1056"/>
      <c r="C13" s="1056"/>
      <c r="D13" s="1056"/>
      <c r="E13" s="1056"/>
      <c r="F13" s="1056"/>
      <c r="G13" s="1056"/>
      <c r="H13" s="1056"/>
      <c r="I13" s="1056"/>
      <c r="J13" s="1056"/>
      <c r="K13" s="1056"/>
      <c r="L13" s="1056"/>
      <c r="M13" s="1056"/>
    </row>
    <row r="14" spans="1:13" ht="24.6" thickBot="1" x14ac:dyDescent="0.3">
      <c r="A14" s="255"/>
      <c r="B14" s="257" t="s">
        <v>180</v>
      </c>
      <c r="C14" s="190" t="s">
        <v>199</v>
      </c>
      <c r="D14" s="232" t="s">
        <v>200</v>
      </c>
      <c r="E14" s="258" t="s">
        <v>201</v>
      </c>
      <c r="F14" s="258" t="s">
        <v>202</v>
      </c>
      <c r="G14" s="258" t="s">
        <v>203</v>
      </c>
      <c r="H14" s="258" t="s">
        <v>204</v>
      </c>
      <c r="I14" s="258" t="s">
        <v>205</v>
      </c>
      <c r="J14" s="258" t="s">
        <v>206</v>
      </c>
      <c r="K14" s="258" t="s">
        <v>207</v>
      </c>
      <c r="L14" s="258" t="s">
        <v>208</v>
      </c>
      <c r="M14" s="192" t="s">
        <v>209</v>
      </c>
    </row>
    <row r="15" spans="1:13" ht="13.8" thickBot="1" x14ac:dyDescent="0.3">
      <c r="A15" s="193" t="s">
        <v>180</v>
      </c>
      <c r="B15" s="335">
        <v>1</v>
      </c>
      <c r="C15" s="204">
        <v>1</v>
      </c>
      <c r="D15" s="336">
        <v>1</v>
      </c>
      <c r="E15" s="337">
        <v>1</v>
      </c>
      <c r="F15" s="337">
        <v>1</v>
      </c>
      <c r="G15" s="337">
        <v>1</v>
      </c>
      <c r="H15" s="337">
        <v>1</v>
      </c>
      <c r="I15" s="337">
        <v>1</v>
      </c>
      <c r="J15" s="337">
        <v>1</v>
      </c>
      <c r="K15" s="337">
        <v>1</v>
      </c>
      <c r="L15" s="337">
        <v>1</v>
      </c>
      <c r="M15" s="205">
        <v>1</v>
      </c>
    </row>
    <row r="16" spans="1:13" ht="13.8" thickTop="1" x14ac:dyDescent="0.25">
      <c r="A16" s="250" t="s">
        <v>222</v>
      </c>
      <c r="B16" s="344">
        <v>0.9651900526333006</v>
      </c>
      <c r="C16" s="218">
        <v>0.99679566014481802</v>
      </c>
      <c r="D16" s="345">
        <v>0.93070804055813006</v>
      </c>
      <c r="E16" s="356">
        <v>0.96030798221928348</v>
      </c>
      <c r="F16" s="356">
        <v>0.94530115739243414</v>
      </c>
      <c r="G16" s="356">
        <v>1</v>
      </c>
      <c r="H16" s="356">
        <v>0.88176529879124821</v>
      </c>
      <c r="I16" s="356">
        <v>0.99307788402324515</v>
      </c>
      <c r="J16" s="356">
        <v>0.97550745334981348</v>
      </c>
      <c r="K16" s="356">
        <v>0.87026281044998921</v>
      </c>
      <c r="L16" s="356">
        <v>0.97475238015261167</v>
      </c>
      <c r="M16" s="219">
        <v>0.87444471141360403</v>
      </c>
    </row>
    <row r="17" spans="1:13" ht="13.8" thickBot="1" x14ac:dyDescent="0.3">
      <c r="A17" s="370" t="s">
        <v>223</v>
      </c>
      <c r="B17" s="371">
        <v>3.4809947366699331E-2</v>
      </c>
      <c r="C17" s="372">
        <v>3.2043398551820485E-3</v>
      </c>
      <c r="D17" s="372">
        <v>6.9291959441869999E-2</v>
      </c>
      <c r="E17" s="372">
        <v>3.9692017780716446E-2</v>
      </c>
      <c r="F17" s="372">
        <v>5.4698842607565946E-2</v>
      </c>
      <c r="G17" s="372">
        <v>0</v>
      </c>
      <c r="H17" s="372">
        <v>0.11823470120875171</v>
      </c>
      <c r="I17" s="372">
        <v>6.9221159767547807E-3</v>
      </c>
      <c r="J17" s="372">
        <v>2.4492546650186509E-2</v>
      </c>
      <c r="K17" s="372">
        <v>0.12973718955001085</v>
      </c>
      <c r="L17" s="372">
        <v>2.524761984738836E-2</v>
      </c>
      <c r="M17" s="373">
        <v>0.12555528858639597</v>
      </c>
    </row>
    <row r="18" spans="1:13" x14ac:dyDescent="0.25">
      <c r="A18" s="72"/>
    </row>
    <row r="19" spans="1:13" ht="27" customHeight="1" thickBot="1" x14ac:dyDescent="0.3">
      <c r="A19" s="1053" t="s">
        <v>269</v>
      </c>
      <c r="B19" s="1053"/>
      <c r="C19" s="1053"/>
      <c r="D19" s="1053"/>
      <c r="E19" s="1053"/>
      <c r="F19" s="1053"/>
      <c r="G19" s="1053"/>
      <c r="H19" s="1053"/>
      <c r="I19" s="1053"/>
      <c r="J19" s="1053"/>
      <c r="K19" s="1053"/>
      <c r="L19" s="1053"/>
      <c r="M19" s="1053"/>
    </row>
    <row r="20" spans="1:13" ht="13.5" customHeight="1" thickBot="1" x14ac:dyDescent="0.3">
      <c r="A20" s="40"/>
      <c r="B20" s="1061" t="s">
        <v>898</v>
      </c>
      <c r="C20" s="1062"/>
      <c r="D20" s="1062"/>
      <c r="E20" s="1062"/>
      <c r="F20" s="1062"/>
      <c r="G20" s="1062"/>
      <c r="H20" s="1062"/>
      <c r="I20" s="1062"/>
      <c r="J20" s="1062"/>
      <c r="K20" s="1062"/>
      <c r="L20" s="1062"/>
      <c r="M20" s="1062"/>
    </row>
    <row r="21" spans="1:13" ht="24.6" thickBot="1" x14ac:dyDescent="0.3">
      <c r="A21" s="310"/>
      <c r="B21" s="311" t="s">
        <v>180</v>
      </c>
      <c r="C21" s="312" t="s">
        <v>199</v>
      </c>
      <c r="D21" s="313" t="s">
        <v>200</v>
      </c>
      <c r="E21" s="313" t="s">
        <v>201</v>
      </c>
      <c r="F21" s="313" t="s">
        <v>202</v>
      </c>
      <c r="G21" s="313" t="s">
        <v>203</v>
      </c>
      <c r="H21" s="313" t="s">
        <v>204</v>
      </c>
      <c r="I21" s="313" t="s">
        <v>205</v>
      </c>
      <c r="J21" s="313" t="s">
        <v>206</v>
      </c>
      <c r="K21" s="313" t="s">
        <v>207</v>
      </c>
      <c r="L21" s="313" t="s">
        <v>208</v>
      </c>
      <c r="M21" s="314" t="s">
        <v>209</v>
      </c>
    </row>
    <row r="22" spans="1:13" ht="13.8" thickBot="1" x14ac:dyDescent="0.3">
      <c r="A22" s="284" t="s">
        <v>180</v>
      </c>
      <c r="B22" s="285">
        <v>9.1696178106951409E-2</v>
      </c>
      <c r="C22" s="286">
        <v>7.8949101738419625E-2</v>
      </c>
      <c r="D22" s="287">
        <v>0.21394009960021876</v>
      </c>
      <c r="E22" s="287">
        <v>0.34938755736634164</v>
      </c>
      <c r="F22" s="287">
        <v>-0.25795581088489916</v>
      </c>
      <c r="G22" s="287">
        <v>0.26589928701323551</v>
      </c>
      <c r="H22" s="287">
        <v>0.17151455057300313</v>
      </c>
      <c r="I22" s="287">
        <v>3.2495780685735109E-3</v>
      </c>
      <c r="J22" s="287">
        <v>0.22945622780633324</v>
      </c>
      <c r="K22" s="287">
        <v>-0.27638416747907935</v>
      </c>
      <c r="L22" s="287">
        <v>0.33024131442182614</v>
      </c>
      <c r="M22" s="288">
        <v>-0.12857905959674865</v>
      </c>
    </row>
    <row r="23" spans="1:13" ht="13.8" thickTop="1" x14ac:dyDescent="0.25">
      <c r="A23" s="299" t="s">
        <v>222</v>
      </c>
      <c r="B23" s="300">
        <v>0.12515419136338002</v>
      </c>
      <c r="C23" s="301">
        <v>7.6972007566197931E-2</v>
      </c>
      <c r="D23" s="302">
        <v>0.16014342712574359</v>
      </c>
      <c r="E23" s="302">
        <v>0.40445055956324061</v>
      </c>
      <c r="F23" s="302">
        <v>-0.26650998252994551</v>
      </c>
      <c r="G23" s="302">
        <v>0.27420722829641697</v>
      </c>
      <c r="H23" s="302">
        <v>0.17895875388424698</v>
      </c>
      <c r="I23" s="302">
        <v>0.26665359478409911</v>
      </c>
      <c r="J23" s="302">
        <v>0.3414422614913859</v>
      </c>
      <c r="K23" s="302">
        <v>-0.2921103263634478</v>
      </c>
      <c r="L23" s="302">
        <v>0.36792773320478167</v>
      </c>
      <c r="M23" s="303">
        <v>-8.1924030679251136E-2</v>
      </c>
    </row>
    <row r="24" spans="1:13" ht="13.8" thickBot="1" x14ac:dyDescent="0.3">
      <c r="A24" s="363" t="s">
        <v>223</v>
      </c>
      <c r="B24" s="364">
        <v>-0.40165068771290036</v>
      </c>
      <c r="C24" s="380">
        <v>1.515452273980002</v>
      </c>
      <c r="D24" s="377">
        <v>2.2186080411867333</v>
      </c>
      <c r="E24" s="377">
        <v>-0.30749187670365641</v>
      </c>
      <c r="F24" s="377">
        <v>-7.0647916229035435E-2</v>
      </c>
      <c r="G24" s="377">
        <v>-1</v>
      </c>
      <c r="H24" s="377">
        <v>0.11882901720688177</v>
      </c>
      <c r="I24" s="377">
        <v>-0.96746269716594591</v>
      </c>
      <c r="J24" s="377">
        <v>-0.71573109259649237</v>
      </c>
      <c r="K24" s="377">
        <v>-0.14966816633612678</v>
      </c>
      <c r="L24" s="377">
        <v>-0.355391507983706</v>
      </c>
      <c r="M24" s="378">
        <v>-0.3563765932751537</v>
      </c>
    </row>
    <row r="25" spans="1:13" x14ac:dyDescent="0.25">
      <c r="A25" s="72"/>
    </row>
    <row r="29" spans="1:13" x14ac:dyDescent="0.25">
      <c r="H29" s="713"/>
    </row>
  </sheetData>
  <mergeCells count="5">
    <mergeCell ref="A1:M1"/>
    <mergeCell ref="A7:M7"/>
    <mergeCell ref="A13:M13"/>
    <mergeCell ref="A19:M19"/>
    <mergeCell ref="B20:M20"/>
  </mergeCells>
  <pageMargins left="0.78740157480314965" right="0.59055118110236227" top="0.78740157480314965" bottom="0.39370078740157483" header="0" footer="0.39370078740157483"/>
  <pageSetup paperSize="9" orientation="landscape" r:id="rId1"/>
  <headerFooter scaleWithDoc="0">
    <oddFooter>&amp;R&amp;9&amp;P</oddFooter>
  </headerFooter>
  <legacyDrawingHF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showZeros="0" workbookViewId="0"/>
  </sheetViews>
  <sheetFormatPr baseColWidth="10" defaultRowHeight="13.2" x14ac:dyDescent="0.25"/>
  <cols>
    <col min="1" max="1" width="34.44140625" bestFit="1" customWidth="1"/>
    <col min="2" max="5" width="9.5546875" customWidth="1"/>
    <col min="6" max="6" width="6.6640625" customWidth="1"/>
    <col min="7" max="7" width="7.33203125" style="1" bestFit="1" customWidth="1"/>
    <col min="9" max="9" width="11.44140625" customWidth="1"/>
  </cols>
  <sheetData>
    <row r="1" spans="1:7" ht="27" customHeight="1" thickBot="1" x14ac:dyDescent="0.3">
      <c r="A1" s="1053" t="s">
        <v>262</v>
      </c>
      <c r="B1" s="1053"/>
      <c r="C1" s="1053"/>
      <c r="D1" s="1053"/>
      <c r="E1" s="1053"/>
      <c r="F1" s="1053"/>
      <c r="G1" s="1053"/>
    </row>
    <row r="2" spans="1:7" ht="13.8" thickBot="1" x14ac:dyDescent="0.3">
      <c r="A2" s="255"/>
      <c r="B2" s="257" t="s">
        <v>180</v>
      </c>
      <c r="C2" s="190" t="s">
        <v>210</v>
      </c>
      <c r="D2" s="232" t="s">
        <v>211</v>
      </c>
      <c r="E2" s="258" t="s">
        <v>212</v>
      </c>
      <c r="G2"/>
    </row>
    <row r="3" spans="1:7" ht="13.8" thickBot="1" x14ac:dyDescent="0.3">
      <c r="A3" s="193" t="s">
        <v>180</v>
      </c>
      <c r="B3" s="765">
        <v>2352200.9433462638</v>
      </c>
      <c r="C3" s="194">
        <v>1615229.7045889404</v>
      </c>
      <c r="D3" s="261">
        <v>345763.17883473227</v>
      </c>
      <c r="E3" s="262">
        <v>391208.05992259126</v>
      </c>
      <c r="G3"/>
    </row>
    <row r="4" spans="1:7" ht="13.8" thickTop="1" x14ac:dyDescent="0.25">
      <c r="A4" s="217" t="s">
        <v>213</v>
      </c>
      <c r="B4" s="273">
        <v>882844.72030725458</v>
      </c>
      <c r="C4" s="727">
        <v>603477.03806286259</v>
      </c>
      <c r="D4" s="728">
        <v>105317.69111820347</v>
      </c>
      <c r="E4" s="569">
        <v>174049.99112618857</v>
      </c>
      <c r="G4"/>
    </row>
    <row r="5" spans="1:7" x14ac:dyDescent="0.25">
      <c r="A5" s="196" t="s">
        <v>214</v>
      </c>
      <c r="B5" s="263">
        <v>880003.12443321024</v>
      </c>
      <c r="C5" s="730">
        <v>635533.67780914868</v>
      </c>
      <c r="D5" s="731">
        <v>153176.13570037237</v>
      </c>
      <c r="E5" s="570">
        <v>91293.310923689176</v>
      </c>
      <c r="G5"/>
    </row>
    <row r="6" spans="1:7" x14ac:dyDescent="0.25">
      <c r="A6" s="213" t="s">
        <v>215</v>
      </c>
      <c r="B6" s="275">
        <v>438325.56438957341</v>
      </c>
      <c r="C6" s="733">
        <v>297466.0643671102</v>
      </c>
      <c r="D6" s="734">
        <v>70294.585038654681</v>
      </c>
      <c r="E6" s="571">
        <v>70564.914983808514</v>
      </c>
      <c r="G6"/>
    </row>
    <row r="7" spans="1:7" x14ac:dyDescent="0.25">
      <c r="A7" s="196" t="s">
        <v>216</v>
      </c>
      <c r="B7" s="263">
        <v>101968.20600067099</v>
      </c>
      <c r="C7" s="730">
        <v>68010.583459271991</v>
      </c>
      <c r="D7" s="731">
        <v>8873.4883262459989</v>
      </c>
      <c r="E7" s="570">
        <v>25084.134215153004</v>
      </c>
      <c r="G7"/>
    </row>
    <row r="8" spans="1:7" x14ac:dyDescent="0.25">
      <c r="A8" s="368" t="s">
        <v>217</v>
      </c>
      <c r="B8" s="374">
        <v>29708.720060909596</v>
      </c>
      <c r="C8" s="735">
        <v>9234.3370673347999</v>
      </c>
      <c r="D8" s="735">
        <v>2662.9292974807995</v>
      </c>
      <c r="E8" s="782">
        <v>17811.453696093995</v>
      </c>
      <c r="G8"/>
    </row>
    <row r="9" spans="1:7" ht="13.8" thickBot="1" x14ac:dyDescent="0.3">
      <c r="A9" s="266" t="s">
        <v>218</v>
      </c>
      <c r="B9" s="267">
        <v>19350.608154645</v>
      </c>
      <c r="C9" s="736">
        <v>1508.003823212</v>
      </c>
      <c r="D9" s="736">
        <v>5438.3493537750001</v>
      </c>
      <c r="E9" s="763">
        <v>12404.254977658002</v>
      </c>
      <c r="G9"/>
    </row>
    <row r="10" spans="1:7" x14ac:dyDescent="0.25">
      <c r="A10" s="72"/>
    </row>
    <row r="11" spans="1:7" x14ac:dyDescent="0.25">
      <c r="A11" s="4"/>
      <c r="B11" s="1"/>
      <c r="C11" s="2"/>
      <c r="D11" s="2"/>
      <c r="E11" s="1"/>
      <c r="F11" s="1"/>
    </row>
    <row r="12" spans="1:7" ht="27" customHeight="1" thickBot="1" x14ac:dyDescent="0.3">
      <c r="A12" s="1053" t="s">
        <v>263</v>
      </c>
      <c r="B12" s="1053"/>
      <c r="C12" s="1053"/>
      <c r="D12" s="1053"/>
      <c r="E12" s="1053"/>
      <c r="F12" s="1053"/>
      <c r="G12" s="1053"/>
    </row>
    <row r="13" spans="1:7" ht="13.8" thickBot="1" x14ac:dyDescent="0.3">
      <c r="A13" s="255"/>
      <c r="B13" s="257" t="s">
        <v>180</v>
      </c>
      <c r="C13" s="190" t="s">
        <v>210</v>
      </c>
      <c r="D13" s="232" t="s">
        <v>211</v>
      </c>
      <c r="E13" s="192" t="s">
        <v>212</v>
      </c>
      <c r="G13"/>
    </row>
    <row r="14" spans="1:7" ht="13.8" thickBot="1" x14ac:dyDescent="0.3">
      <c r="A14" s="193" t="s">
        <v>180</v>
      </c>
      <c r="B14" s="335">
        <v>1</v>
      </c>
      <c r="C14" s="204">
        <v>0.68668865606826046</v>
      </c>
      <c r="D14" s="336">
        <v>0.14699559568360951</v>
      </c>
      <c r="E14" s="205">
        <v>0.16631574824813006</v>
      </c>
      <c r="G14"/>
    </row>
    <row r="15" spans="1:7" ht="13.8" thickTop="1" x14ac:dyDescent="0.25">
      <c r="A15" s="217" t="s">
        <v>213</v>
      </c>
      <c r="B15" s="344">
        <v>1</v>
      </c>
      <c r="C15" s="218">
        <v>0.6835596613783177</v>
      </c>
      <c r="D15" s="345">
        <v>0.11929356170533588</v>
      </c>
      <c r="E15" s="219">
        <v>0.19714677691634641</v>
      </c>
      <c r="G15"/>
    </row>
    <row r="16" spans="1:7" x14ac:dyDescent="0.25">
      <c r="A16" s="196" t="s">
        <v>214</v>
      </c>
      <c r="B16" s="346">
        <v>1</v>
      </c>
      <c r="C16" s="206">
        <v>0.72219479699970535</v>
      </c>
      <c r="D16" s="252">
        <v>0.17406317255865381</v>
      </c>
      <c r="E16" s="207">
        <v>0.10374203044164088</v>
      </c>
      <c r="G16"/>
    </row>
    <row r="17" spans="1:7" x14ac:dyDescent="0.25">
      <c r="A17" s="213" t="s">
        <v>215</v>
      </c>
      <c r="B17" s="347">
        <v>1</v>
      </c>
      <c r="C17" s="214">
        <v>0.67864183276960177</v>
      </c>
      <c r="D17" s="254">
        <v>0.16037071699559488</v>
      </c>
      <c r="E17" s="215">
        <v>0.16098745023480329</v>
      </c>
      <c r="G17"/>
    </row>
    <row r="18" spans="1:7" x14ac:dyDescent="0.25">
      <c r="A18" s="196" t="s">
        <v>216</v>
      </c>
      <c r="B18" s="346">
        <v>1</v>
      </c>
      <c r="C18" s="206">
        <v>0.66697832713487626</v>
      </c>
      <c r="D18" s="252">
        <v>8.7022108893311384E-2</v>
      </c>
      <c r="E18" s="207">
        <v>0.24599956397181236</v>
      </c>
      <c r="G18"/>
    </row>
    <row r="19" spans="1:7" x14ac:dyDescent="0.25">
      <c r="A19" s="368" t="s">
        <v>217</v>
      </c>
      <c r="B19" s="369">
        <v>1</v>
      </c>
      <c r="C19" s="211">
        <v>0.31082917905592433</v>
      </c>
      <c r="D19" s="211">
        <v>8.9634601962696209E-2</v>
      </c>
      <c r="E19" s="354">
        <v>0.59953621898137943</v>
      </c>
      <c r="G19"/>
    </row>
    <row r="20" spans="1:7" ht="13.8" thickBot="1" x14ac:dyDescent="0.3">
      <c r="A20" s="266" t="s">
        <v>218</v>
      </c>
      <c r="B20" s="608">
        <v>1</v>
      </c>
      <c r="C20" s="272">
        <v>7.7930564825685472E-2</v>
      </c>
      <c r="D20" s="272">
        <v>0.28104281324458302</v>
      </c>
      <c r="E20" s="525">
        <v>0.64102662192973159</v>
      </c>
      <c r="G20"/>
    </row>
    <row r="21" spans="1:7" x14ac:dyDescent="0.25">
      <c r="A21" s="72"/>
      <c r="B21" s="1"/>
      <c r="C21" s="1"/>
      <c r="D21" s="1"/>
      <c r="E21" s="1"/>
      <c r="F21" s="1"/>
    </row>
    <row r="22" spans="1:7" x14ac:dyDescent="0.25">
      <c r="A22" s="1"/>
      <c r="B22" s="1"/>
      <c r="C22" s="1"/>
      <c r="D22" s="1"/>
      <c r="E22" s="1"/>
      <c r="F22" s="1"/>
    </row>
    <row r="23" spans="1:7" ht="27" customHeight="1" thickBot="1" x14ac:dyDescent="0.3">
      <c r="A23" s="1053" t="s">
        <v>264</v>
      </c>
      <c r="B23" s="1053"/>
      <c r="C23" s="1053"/>
      <c r="D23" s="1053"/>
      <c r="E23" s="1053"/>
      <c r="F23" s="1053"/>
      <c r="G23" s="1053"/>
    </row>
    <row r="24" spans="1:7" ht="13.8" thickBot="1" x14ac:dyDescent="0.3">
      <c r="A24" s="255"/>
      <c r="B24" s="257" t="s">
        <v>180</v>
      </c>
      <c r="C24" s="190" t="s">
        <v>210</v>
      </c>
      <c r="D24" s="232" t="s">
        <v>211</v>
      </c>
      <c r="E24" s="192" t="s">
        <v>212</v>
      </c>
      <c r="G24"/>
    </row>
    <row r="25" spans="1:7" ht="13.8" thickBot="1" x14ac:dyDescent="0.3">
      <c r="A25" s="193" t="s">
        <v>180</v>
      </c>
      <c r="B25" s="335">
        <v>1</v>
      </c>
      <c r="C25" s="204">
        <v>1</v>
      </c>
      <c r="D25" s="336">
        <v>1</v>
      </c>
      <c r="E25" s="205">
        <v>1</v>
      </c>
      <c r="G25"/>
    </row>
    <row r="26" spans="1:7" ht="13.8" thickTop="1" x14ac:dyDescent="0.25">
      <c r="A26" s="217" t="s">
        <v>213</v>
      </c>
      <c r="B26" s="344">
        <v>0.37532708368499806</v>
      </c>
      <c r="C26" s="218">
        <v>0.37361685235750502</v>
      </c>
      <c r="D26" s="345">
        <v>0.30459487176494049</v>
      </c>
      <c r="E26" s="219">
        <v>0.44490389886299381</v>
      </c>
      <c r="G26"/>
    </row>
    <row r="27" spans="1:7" x14ac:dyDescent="0.25">
      <c r="A27" s="196" t="s">
        <v>214</v>
      </c>
      <c r="B27" s="346">
        <v>0.37411902538450192</v>
      </c>
      <c r="C27" s="206">
        <v>0.39346334208909661</v>
      </c>
      <c r="D27" s="252">
        <v>0.44300881376841872</v>
      </c>
      <c r="E27" s="207">
        <v>0.23336255122594732</v>
      </c>
      <c r="G27"/>
    </row>
    <row r="28" spans="1:7" x14ac:dyDescent="0.25">
      <c r="A28" s="213" t="s">
        <v>215</v>
      </c>
      <c r="B28" s="347">
        <v>0.1863469894566096</v>
      </c>
      <c r="C28" s="214">
        <v>0.18416331963311205</v>
      </c>
      <c r="D28" s="254">
        <v>0.20330269196262235</v>
      </c>
      <c r="E28" s="215">
        <v>0.18037694570447058</v>
      </c>
      <c r="G28"/>
    </row>
    <row r="29" spans="1:7" x14ac:dyDescent="0.25">
      <c r="A29" s="196" t="s">
        <v>216</v>
      </c>
      <c r="B29" s="346">
        <v>4.3350125459778975E-2</v>
      </c>
      <c r="C29" s="206">
        <v>4.2105827589754487E-2</v>
      </c>
      <c r="D29" s="252">
        <v>2.5663485499383798E-2</v>
      </c>
      <c r="E29" s="207">
        <v>6.4119676420052354E-2</v>
      </c>
      <c r="F29" s="713"/>
      <c r="G29"/>
    </row>
    <row r="30" spans="1:7" x14ac:dyDescent="0.25">
      <c r="A30" s="368" t="s">
        <v>217</v>
      </c>
      <c r="B30" s="369">
        <v>1.2630179468700358E-2</v>
      </c>
      <c r="C30" s="211">
        <v>5.7170426231635246E-3</v>
      </c>
      <c r="D30" s="211">
        <v>7.7015988413087367E-3</v>
      </c>
      <c r="E30" s="354">
        <v>4.5529362814299798E-2</v>
      </c>
      <c r="G30"/>
    </row>
    <row r="31" spans="1:7" ht="13.8" thickBot="1" x14ac:dyDescent="0.3">
      <c r="A31" s="266" t="s">
        <v>218</v>
      </c>
      <c r="B31" s="608">
        <v>8.2265965454110558E-3</v>
      </c>
      <c r="C31" s="272">
        <v>9.3361570736824194E-4</v>
      </c>
      <c r="D31" s="272">
        <v>1.5728538163326002E-2</v>
      </c>
      <c r="E31" s="525">
        <v>3.1707564972236112E-2</v>
      </c>
      <c r="G31"/>
    </row>
    <row r="32" spans="1:7" x14ac:dyDescent="0.25">
      <c r="A32" s="72"/>
    </row>
    <row r="34" spans="1:7" ht="27" customHeight="1" thickBot="1" x14ac:dyDescent="0.3">
      <c r="A34" s="1053" t="s">
        <v>265</v>
      </c>
      <c r="B34" s="1053"/>
      <c r="C34" s="1053"/>
      <c r="D34" s="1053"/>
      <c r="E34" s="1053"/>
      <c r="F34" s="1053"/>
      <c r="G34" s="1053"/>
    </row>
    <row r="35" spans="1:7" ht="13.8" thickBot="1" x14ac:dyDescent="0.3">
      <c r="A35" s="40"/>
      <c r="B35" s="1061" t="s">
        <v>898</v>
      </c>
      <c r="C35" s="1062"/>
      <c r="D35" s="1062"/>
      <c r="E35" s="1062"/>
      <c r="G35"/>
    </row>
    <row r="36" spans="1:7" ht="13.8" thickBot="1" x14ac:dyDescent="0.3">
      <c r="A36" s="310"/>
      <c r="B36" s="311" t="s">
        <v>180</v>
      </c>
      <c r="C36" s="312" t="s">
        <v>210</v>
      </c>
      <c r="D36" s="313" t="s">
        <v>211</v>
      </c>
      <c r="E36" s="314" t="s">
        <v>212</v>
      </c>
      <c r="G36"/>
    </row>
    <row r="37" spans="1:7" ht="13.8" thickBot="1" x14ac:dyDescent="0.3">
      <c r="A37" s="284" t="s">
        <v>180</v>
      </c>
      <c r="B37" s="285">
        <v>9.1696178106951409E-2</v>
      </c>
      <c r="C37" s="286">
        <v>9.8224408207728153E-2</v>
      </c>
      <c r="D37" s="287">
        <v>0.12085674083073927</v>
      </c>
      <c r="E37" s="288">
        <v>4.215494697403388E-2</v>
      </c>
      <c r="G37"/>
    </row>
    <row r="38" spans="1:7" ht="13.8" thickTop="1" x14ac:dyDescent="0.25">
      <c r="A38" s="299" t="s">
        <v>213</v>
      </c>
      <c r="B38" s="300">
        <v>5.014375821776107E-2</v>
      </c>
      <c r="C38" s="301">
        <v>6.6743233687012182E-3</v>
      </c>
      <c r="D38" s="302">
        <v>1.8635267575586978E-2</v>
      </c>
      <c r="E38" s="303">
        <v>0.26285632778476065</v>
      </c>
      <c r="G38"/>
    </row>
    <row r="39" spans="1:7" x14ac:dyDescent="0.25">
      <c r="A39" s="289" t="s">
        <v>214</v>
      </c>
      <c r="B39" s="290">
        <v>0.12460031389483506</v>
      </c>
      <c r="C39" s="291">
        <v>0.1240003513519532</v>
      </c>
      <c r="D39" s="292">
        <v>0.16954861367929075</v>
      </c>
      <c r="E39" s="293">
        <v>6.0176124215041815E-2</v>
      </c>
      <c r="G39"/>
    </row>
    <row r="40" spans="1:7" x14ac:dyDescent="0.25">
      <c r="A40" s="304" t="s">
        <v>215</v>
      </c>
      <c r="B40" s="305">
        <v>0.16962539472187865</v>
      </c>
      <c r="C40" s="306">
        <v>0.24751271956402943</v>
      </c>
      <c r="D40" s="307">
        <v>0.16996950121456544</v>
      </c>
      <c r="E40" s="309">
        <v>-7.4285266014132989E-2</v>
      </c>
      <c r="G40"/>
    </row>
    <row r="41" spans="1:7" x14ac:dyDescent="0.25">
      <c r="A41" s="289" t="s">
        <v>216</v>
      </c>
      <c r="B41" s="290">
        <v>0.20272593282239826</v>
      </c>
      <c r="C41" s="291">
        <v>0.38185190009142733</v>
      </c>
      <c r="D41" s="292">
        <v>0.44325350768711513</v>
      </c>
      <c r="E41" s="293">
        <v>-0.14725289356816373</v>
      </c>
      <c r="G41"/>
    </row>
    <row r="42" spans="1:7" x14ac:dyDescent="0.25">
      <c r="A42" s="359" t="s">
        <v>217</v>
      </c>
      <c r="B42" s="340">
        <v>-0.16488475004775305</v>
      </c>
      <c r="C42" s="360">
        <v>-0.43194411357141516</v>
      </c>
      <c r="D42" s="361">
        <v>0.63143320461786234</v>
      </c>
      <c r="E42" s="362">
        <v>7.0879599446949104E-3</v>
      </c>
      <c r="G42"/>
    </row>
    <row r="43" spans="1:7" ht="13.8" thickBot="1" x14ac:dyDescent="0.3">
      <c r="A43" s="294" t="s">
        <v>218</v>
      </c>
      <c r="B43" s="295">
        <v>-0.46728798264344074</v>
      </c>
      <c r="C43" s="610">
        <v>-0.22554639960395473</v>
      </c>
      <c r="D43" s="611">
        <v>-0.13083085948774875</v>
      </c>
      <c r="E43" s="298">
        <v>-0.55889036616216847</v>
      </c>
      <c r="G43"/>
    </row>
    <row r="44" spans="1:7" x14ac:dyDescent="0.25">
      <c r="A44" s="72"/>
    </row>
  </sheetData>
  <mergeCells count="5">
    <mergeCell ref="A1:G1"/>
    <mergeCell ref="A12:G12"/>
    <mergeCell ref="A23:G23"/>
    <mergeCell ref="A34:G34"/>
    <mergeCell ref="B35:E35"/>
  </mergeCells>
  <pageMargins left="0.78740157480314965" right="0.59055118110236227" top="0.78740157480314965" bottom="0.39370078740157483" header="0" footer="0.39370078740157483"/>
  <pageSetup paperSize="9" orientation="portrait" r:id="rId1"/>
  <headerFooter scaleWithDoc="0">
    <oddFooter>&amp;R&amp;9&amp;P</oddFooter>
  </headerFooter>
  <legacyDrawingHF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Zeros="0" zoomScaleNormal="100" workbookViewId="0"/>
  </sheetViews>
  <sheetFormatPr baseColWidth="10" defaultRowHeight="13.2" x14ac:dyDescent="0.25"/>
  <cols>
    <col min="1" max="1" width="25.88671875" customWidth="1"/>
    <col min="2" max="3" width="9.88671875" bestFit="1" customWidth="1"/>
    <col min="4" max="4" width="10.109375" bestFit="1" customWidth="1"/>
    <col min="5" max="5" width="8.6640625" customWidth="1"/>
    <col min="6" max="6" width="10.88671875" customWidth="1"/>
    <col min="7" max="7" width="11.5546875" style="1" bestFit="1" customWidth="1"/>
    <col min="9" max="9" width="11.44140625" customWidth="1"/>
  </cols>
  <sheetData>
    <row r="1" spans="1:7" ht="27" customHeight="1" thickBot="1" x14ac:dyDescent="0.3">
      <c r="A1" s="1053" t="s">
        <v>258</v>
      </c>
      <c r="B1" s="1053"/>
      <c r="C1" s="1053"/>
      <c r="D1" s="1053"/>
      <c r="E1" s="1053"/>
      <c r="F1" s="1053"/>
      <c r="G1" s="1053"/>
    </row>
    <row r="2" spans="1:7" ht="13.8" thickBot="1" x14ac:dyDescent="0.3">
      <c r="A2" s="255"/>
      <c r="B2" s="257" t="s">
        <v>180</v>
      </c>
      <c r="C2" s="190" t="s">
        <v>210</v>
      </c>
      <c r="D2" s="232" t="s">
        <v>211</v>
      </c>
      <c r="E2" s="192" t="s">
        <v>212</v>
      </c>
      <c r="G2"/>
    </row>
    <row r="3" spans="1:7" ht="13.8" thickBot="1" x14ac:dyDescent="0.3">
      <c r="A3" s="193" t="s">
        <v>180</v>
      </c>
      <c r="B3" s="765">
        <v>2352200.9433462624</v>
      </c>
      <c r="C3" s="194">
        <v>1615229.7045889394</v>
      </c>
      <c r="D3" s="261">
        <v>345763.17883473187</v>
      </c>
      <c r="E3" s="195">
        <v>391208.0599225912</v>
      </c>
      <c r="G3"/>
    </row>
    <row r="4" spans="1:7" ht="13.8" thickTop="1" x14ac:dyDescent="0.25">
      <c r="A4" s="250" t="s">
        <v>219</v>
      </c>
      <c r="B4" s="273">
        <v>1321119.8719520408</v>
      </c>
      <c r="C4" s="35">
        <v>903439.42461587861</v>
      </c>
      <c r="D4" s="274">
        <v>304538.2017872039</v>
      </c>
      <c r="E4" s="224">
        <v>113142.24554895828</v>
      </c>
      <c r="G4"/>
    </row>
    <row r="5" spans="1:7" x14ac:dyDescent="0.25">
      <c r="A5" s="196" t="s">
        <v>220</v>
      </c>
      <c r="B5" s="263">
        <v>453784.38185975875</v>
      </c>
      <c r="C5" s="197">
        <v>392997.56814039615</v>
      </c>
      <c r="D5" s="264">
        <v>12258.030986359998</v>
      </c>
      <c r="E5" s="198">
        <v>48528.782733002612</v>
      </c>
      <c r="G5"/>
    </row>
    <row r="6" spans="1:7" ht="13.8" thickBot="1" x14ac:dyDescent="0.3">
      <c r="A6" s="315" t="s">
        <v>221</v>
      </c>
      <c r="B6" s="316">
        <v>577296.68953446287</v>
      </c>
      <c r="C6" s="242">
        <v>318792.71183266462</v>
      </c>
      <c r="D6" s="317">
        <v>28966.946061168001</v>
      </c>
      <c r="E6" s="243">
        <v>229537.0316406303</v>
      </c>
      <c r="G6"/>
    </row>
    <row r="7" spans="1:7" x14ac:dyDescent="0.25">
      <c r="A7" s="72"/>
    </row>
    <row r="8" spans="1:7" x14ac:dyDescent="0.25">
      <c r="A8" s="4"/>
      <c r="B8" s="1"/>
      <c r="C8" s="2"/>
      <c r="D8" s="2"/>
      <c r="E8" s="1"/>
      <c r="F8" s="1"/>
    </row>
    <row r="9" spans="1:7" ht="27" customHeight="1" thickBot="1" x14ac:dyDescent="0.3">
      <c r="A9" s="1053" t="s">
        <v>259</v>
      </c>
      <c r="B9" s="1053"/>
      <c r="C9" s="1053"/>
      <c r="D9" s="1053"/>
      <c r="E9" s="1053"/>
      <c r="F9" s="1053"/>
      <c r="G9" s="1053"/>
    </row>
    <row r="10" spans="1:7" ht="13.8" thickBot="1" x14ac:dyDescent="0.3">
      <c r="A10" s="255"/>
      <c r="B10" s="257" t="s">
        <v>180</v>
      </c>
      <c r="C10" s="190" t="s">
        <v>210</v>
      </c>
      <c r="D10" s="232" t="s">
        <v>211</v>
      </c>
      <c r="E10" s="192" t="s">
        <v>212</v>
      </c>
      <c r="G10"/>
    </row>
    <row r="11" spans="1:7" ht="13.8" thickBot="1" x14ac:dyDescent="0.3">
      <c r="A11" s="193" t="s">
        <v>180</v>
      </c>
      <c r="B11" s="335">
        <v>1</v>
      </c>
      <c r="C11" s="204">
        <v>0.68668865606826046</v>
      </c>
      <c r="D11" s="336">
        <v>0.14699559568360943</v>
      </c>
      <c r="E11" s="205">
        <v>0.16631574824813014</v>
      </c>
      <c r="G11"/>
    </row>
    <row r="12" spans="1:7" ht="13.8" thickTop="1" x14ac:dyDescent="0.25">
      <c r="A12" s="250" t="s">
        <v>219</v>
      </c>
      <c r="B12" s="344">
        <v>1</v>
      </c>
      <c r="C12" s="218">
        <v>0.68384364189525659</v>
      </c>
      <c r="D12" s="345">
        <v>0.2305151926427606</v>
      </c>
      <c r="E12" s="219">
        <v>8.5641165461982818E-2</v>
      </c>
      <c r="G12"/>
    </row>
    <row r="13" spans="1:7" x14ac:dyDescent="0.25">
      <c r="A13" s="196" t="s">
        <v>220</v>
      </c>
      <c r="B13" s="346">
        <v>1</v>
      </c>
      <c r="C13" s="206">
        <v>0.86604472046781755</v>
      </c>
      <c r="D13" s="252">
        <v>2.7012897482550029E-2</v>
      </c>
      <c r="E13" s="207">
        <v>0.10694238204963243</v>
      </c>
      <c r="G13"/>
    </row>
    <row r="14" spans="1:7" ht="13.8" thickBot="1" x14ac:dyDescent="0.3">
      <c r="A14" s="315" t="s">
        <v>221</v>
      </c>
      <c r="B14" s="320">
        <v>1</v>
      </c>
      <c r="C14" s="321">
        <v>0.55221642114341907</v>
      </c>
      <c r="D14" s="348">
        <v>5.0176878867133644E-2</v>
      </c>
      <c r="E14" s="339">
        <v>0.39760669998944737</v>
      </c>
      <c r="G14"/>
    </row>
    <row r="15" spans="1:7" x14ac:dyDescent="0.25">
      <c r="A15" s="72"/>
      <c r="B15" s="1"/>
      <c r="C15" s="1"/>
      <c r="D15" s="1"/>
      <c r="E15" s="1"/>
      <c r="F15" s="1"/>
    </row>
    <row r="16" spans="1:7" x14ac:dyDescent="0.25">
      <c r="A16" s="1"/>
      <c r="B16" s="1"/>
      <c r="C16" s="1"/>
      <c r="D16" s="1"/>
      <c r="E16" s="1"/>
      <c r="F16" s="1"/>
    </row>
    <row r="17" spans="1:7" ht="27" customHeight="1" thickBot="1" x14ac:dyDescent="0.3">
      <c r="A17" s="1053" t="s">
        <v>260</v>
      </c>
      <c r="B17" s="1053"/>
      <c r="C17" s="1053"/>
      <c r="D17" s="1053"/>
      <c r="E17" s="1053"/>
      <c r="F17" s="1053"/>
      <c r="G17" s="1053"/>
    </row>
    <row r="18" spans="1:7" ht="13.8" thickBot="1" x14ac:dyDescent="0.3">
      <c r="A18" s="255"/>
      <c r="B18" s="257" t="s">
        <v>180</v>
      </c>
      <c r="C18" s="190" t="s">
        <v>210</v>
      </c>
      <c r="D18" s="232" t="s">
        <v>211</v>
      </c>
      <c r="E18" s="192" t="s">
        <v>212</v>
      </c>
      <c r="G18"/>
    </row>
    <row r="19" spans="1:7" ht="13.8" thickBot="1" x14ac:dyDescent="0.3">
      <c r="A19" s="193" t="s">
        <v>180</v>
      </c>
      <c r="B19" s="335">
        <v>1</v>
      </c>
      <c r="C19" s="204">
        <v>1</v>
      </c>
      <c r="D19" s="336">
        <v>1</v>
      </c>
      <c r="E19" s="205">
        <v>1</v>
      </c>
      <c r="G19"/>
    </row>
    <row r="20" spans="1:7" ht="13.8" thickTop="1" x14ac:dyDescent="0.25">
      <c r="A20" s="250" t="s">
        <v>219</v>
      </c>
      <c r="B20" s="344">
        <v>0.56165264098253598</v>
      </c>
      <c r="C20" s="218">
        <v>0.55932566250432803</v>
      </c>
      <c r="D20" s="345">
        <v>0.88077106074029732</v>
      </c>
      <c r="E20" s="219">
        <v>0.28921246042667392</v>
      </c>
      <c r="G20"/>
    </row>
    <row r="21" spans="1:7" x14ac:dyDescent="0.25">
      <c r="A21" s="196" t="s">
        <v>220</v>
      </c>
      <c r="B21" s="346">
        <v>0.19291905444702398</v>
      </c>
      <c r="C21" s="206">
        <v>0.24330754135085095</v>
      </c>
      <c r="D21" s="252">
        <v>3.5452100561058006E-2</v>
      </c>
      <c r="E21" s="207">
        <v>0.12404852482488489</v>
      </c>
      <c r="G21"/>
    </row>
    <row r="22" spans="1:7" ht="13.8" thickBot="1" x14ac:dyDescent="0.3">
      <c r="A22" s="315" t="s">
        <v>221</v>
      </c>
      <c r="B22" s="320">
        <v>0.24542830457044004</v>
      </c>
      <c r="C22" s="321">
        <v>0.19736679614482097</v>
      </c>
      <c r="D22" s="348">
        <v>8.3776838698644787E-2</v>
      </c>
      <c r="E22" s="339">
        <v>0.58673901474844115</v>
      </c>
      <c r="G22"/>
    </row>
    <row r="23" spans="1:7" x14ac:dyDescent="0.25">
      <c r="A23" s="72"/>
    </row>
    <row r="25" spans="1:7" ht="27" customHeight="1" thickBot="1" x14ac:dyDescent="0.3">
      <c r="A25" s="1053" t="s">
        <v>261</v>
      </c>
      <c r="B25" s="1053"/>
      <c r="C25" s="1053"/>
      <c r="D25" s="1053"/>
      <c r="E25" s="1053"/>
      <c r="F25" s="1053"/>
      <c r="G25" s="1053"/>
    </row>
    <row r="26" spans="1:7" ht="13.8" thickBot="1" x14ac:dyDescent="0.3">
      <c r="A26" s="40"/>
      <c r="B26" s="1061" t="s">
        <v>898</v>
      </c>
      <c r="C26" s="1062"/>
      <c r="D26" s="1062"/>
      <c r="E26" s="1062"/>
      <c r="G26"/>
    </row>
    <row r="27" spans="1:7" ht="13.8" thickBot="1" x14ac:dyDescent="0.3">
      <c r="A27" s="310"/>
      <c r="B27" s="311" t="s">
        <v>180</v>
      </c>
      <c r="C27" s="312" t="s">
        <v>210</v>
      </c>
      <c r="D27" s="313" t="s">
        <v>211</v>
      </c>
      <c r="E27" s="314" t="s">
        <v>212</v>
      </c>
      <c r="G27"/>
    </row>
    <row r="28" spans="1:7" ht="13.8" thickBot="1" x14ac:dyDescent="0.3">
      <c r="A28" s="284" t="s">
        <v>180</v>
      </c>
      <c r="B28" s="285">
        <v>9.1696178106950743E-2</v>
      </c>
      <c r="C28" s="286">
        <v>9.8224408207727265E-2</v>
      </c>
      <c r="D28" s="287">
        <v>0.1208567408307395</v>
      </c>
      <c r="E28" s="288">
        <v>4.2154946974032992E-2</v>
      </c>
      <c r="G28"/>
    </row>
    <row r="29" spans="1:7" ht="13.8" thickTop="1" x14ac:dyDescent="0.25">
      <c r="A29" s="299" t="s">
        <v>219</v>
      </c>
      <c r="B29" s="300">
        <v>7.7352385124615619E-2</v>
      </c>
      <c r="C29" s="301">
        <v>6.0507581129475074E-2</v>
      </c>
      <c r="D29" s="302">
        <v>0.1397182260910812</v>
      </c>
      <c r="E29" s="303">
        <v>5.5755497500534101E-2</v>
      </c>
      <c r="G29"/>
    </row>
    <row r="30" spans="1:7" x14ac:dyDescent="0.25">
      <c r="A30" s="289" t="s">
        <v>220</v>
      </c>
      <c r="B30" s="290">
        <v>0.24579556252617851</v>
      </c>
      <c r="C30" s="291">
        <v>0.26533798886492321</v>
      </c>
      <c r="D30" s="292">
        <v>-0.14925767953608993</v>
      </c>
      <c r="E30" s="293">
        <v>0.23618076639150787</v>
      </c>
      <c r="G30"/>
    </row>
    <row r="31" spans="1:7" ht="13.8" thickBot="1" x14ac:dyDescent="0.3">
      <c r="A31" s="279" t="s">
        <v>221</v>
      </c>
      <c r="B31" s="280">
        <v>2.3373142285170179E-2</v>
      </c>
      <c r="C31" s="281">
        <v>3.4086869358048499E-2</v>
      </c>
      <c r="D31" s="282">
        <v>7.8132542643081004E-2</v>
      </c>
      <c r="E31" s="283">
        <v>2.5217272493547327E-3</v>
      </c>
      <c r="G31"/>
    </row>
    <row r="32" spans="1:7" x14ac:dyDescent="0.25">
      <c r="A32" s="72"/>
    </row>
  </sheetData>
  <mergeCells count="5">
    <mergeCell ref="A1:G1"/>
    <mergeCell ref="A9:G9"/>
    <mergeCell ref="A17:G17"/>
    <mergeCell ref="A25:G25"/>
    <mergeCell ref="B26:E26"/>
  </mergeCells>
  <pageMargins left="0.78740157480314965" right="0.59055118110236227" top="0.78740157480314965" bottom="0.39370078740157483" header="0" footer="0.39370078740157483"/>
  <pageSetup paperSize="9" orientation="portrait" r:id="rId1"/>
  <headerFooter scaleWithDoc="0">
    <oddFooter>&amp;R&amp;9&amp;P</oddFooter>
  </headerFooter>
  <legacyDrawingHF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showZeros="0" zoomScaleNormal="100" workbookViewId="0"/>
  </sheetViews>
  <sheetFormatPr baseColWidth="10" defaultRowHeight="13.2" x14ac:dyDescent="0.25"/>
  <cols>
    <col min="1" max="1" width="26.44140625" customWidth="1"/>
    <col min="2" max="3" width="9.88671875" bestFit="1" customWidth="1"/>
    <col min="4" max="4" width="10.109375" bestFit="1" customWidth="1"/>
    <col min="5" max="5" width="12.33203125" customWidth="1"/>
    <col min="6" max="6" width="8" customWidth="1"/>
    <col min="7" max="7" width="11.5546875" style="1" bestFit="1" customWidth="1"/>
    <col min="9" max="9" width="11.44140625" customWidth="1"/>
  </cols>
  <sheetData>
    <row r="1" spans="1:7" ht="27" customHeight="1" thickBot="1" x14ac:dyDescent="0.3">
      <c r="A1" s="1053" t="s">
        <v>254</v>
      </c>
      <c r="B1" s="1053"/>
      <c r="C1" s="1053"/>
      <c r="D1" s="1053"/>
      <c r="E1" s="1053"/>
      <c r="F1" s="1053"/>
      <c r="G1" s="1053"/>
    </row>
    <row r="2" spans="1:7" ht="13.8" thickBot="1" x14ac:dyDescent="0.3">
      <c r="A2" s="255"/>
      <c r="B2" s="257" t="s">
        <v>180</v>
      </c>
      <c r="C2" s="190" t="s">
        <v>210</v>
      </c>
      <c r="D2" s="232" t="s">
        <v>211</v>
      </c>
      <c r="E2" s="192" t="s">
        <v>212</v>
      </c>
      <c r="G2"/>
    </row>
    <row r="3" spans="1:7" ht="13.8" thickBot="1" x14ac:dyDescent="0.3">
      <c r="A3" s="193" t="s">
        <v>180</v>
      </c>
      <c r="B3" s="765">
        <v>2352200.9433462657</v>
      </c>
      <c r="C3" s="194">
        <v>1615229.7045889429</v>
      </c>
      <c r="D3" s="261">
        <v>345763.1788347321</v>
      </c>
      <c r="E3" s="195">
        <v>391208.0599225905</v>
      </c>
      <c r="G3"/>
    </row>
    <row r="4" spans="1:7" ht="13.8" thickTop="1" x14ac:dyDescent="0.25">
      <c r="A4" s="250" t="s">
        <v>222</v>
      </c>
      <c r="B4" s="273">
        <v>2270320.9523124816</v>
      </c>
      <c r="C4" s="727">
        <v>1542101.053661549</v>
      </c>
      <c r="D4" s="274">
        <v>342550.17662329209</v>
      </c>
      <c r="E4" s="224">
        <v>385669.7220276405</v>
      </c>
      <c r="G4"/>
    </row>
    <row r="5" spans="1:7" ht="13.8" thickBot="1" x14ac:dyDescent="0.3">
      <c r="A5" s="370" t="s">
        <v>223</v>
      </c>
      <c r="B5" s="375">
        <v>81879.991033783997</v>
      </c>
      <c r="C5" s="27">
        <v>73128.650927393988</v>
      </c>
      <c r="D5" s="27">
        <v>3213.0022114399999</v>
      </c>
      <c r="E5" s="28">
        <v>5538.3378949499984</v>
      </c>
      <c r="G5"/>
    </row>
    <row r="6" spans="1:7" x14ac:dyDescent="0.25">
      <c r="A6" s="72"/>
    </row>
    <row r="7" spans="1:7" x14ac:dyDescent="0.25">
      <c r="A7" s="72"/>
    </row>
    <row r="8" spans="1:7" x14ac:dyDescent="0.25">
      <c r="A8" s="72"/>
    </row>
    <row r="9" spans="1:7" x14ac:dyDescent="0.25">
      <c r="A9" s="4"/>
      <c r="B9" s="1"/>
      <c r="C9" s="2"/>
      <c r="D9" s="2"/>
      <c r="E9" s="1"/>
      <c r="F9" s="1"/>
    </row>
    <row r="10" spans="1:7" ht="27" customHeight="1" thickBot="1" x14ac:dyDescent="0.3">
      <c r="A10" s="1053" t="s">
        <v>255</v>
      </c>
      <c r="B10" s="1053"/>
      <c r="C10" s="1053"/>
      <c r="D10" s="1053"/>
      <c r="E10" s="1053"/>
      <c r="F10" s="1053"/>
      <c r="G10" s="1053"/>
    </row>
    <row r="11" spans="1:7" ht="13.8" thickBot="1" x14ac:dyDescent="0.3">
      <c r="A11" s="255"/>
      <c r="B11" s="257" t="s">
        <v>180</v>
      </c>
      <c r="C11" s="190" t="s">
        <v>210</v>
      </c>
      <c r="D11" s="232" t="s">
        <v>211</v>
      </c>
      <c r="E11" s="192" t="s">
        <v>212</v>
      </c>
      <c r="G11"/>
    </row>
    <row r="12" spans="1:7" ht="13.8" thickBot="1" x14ac:dyDescent="0.3">
      <c r="A12" s="193" t="s">
        <v>180</v>
      </c>
      <c r="B12" s="335">
        <v>1</v>
      </c>
      <c r="C12" s="204">
        <v>0.68668865606826102</v>
      </c>
      <c r="D12" s="336">
        <v>0.14699559568360931</v>
      </c>
      <c r="E12" s="205">
        <v>0.16631574824812961</v>
      </c>
      <c r="G12"/>
    </row>
    <row r="13" spans="1:7" ht="13.8" thickTop="1" x14ac:dyDescent="0.25">
      <c r="A13" s="250" t="s">
        <v>222</v>
      </c>
      <c r="B13" s="344">
        <v>1</v>
      </c>
      <c r="C13" s="218">
        <v>0.67924363385309494</v>
      </c>
      <c r="D13" s="345">
        <v>0.15088182852489673</v>
      </c>
      <c r="E13" s="219">
        <v>0.16987453762200835</v>
      </c>
      <c r="G13"/>
    </row>
    <row r="14" spans="1:7" ht="13.8" thickBot="1" x14ac:dyDescent="0.3">
      <c r="A14" s="370" t="s">
        <v>223</v>
      </c>
      <c r="B14" s="371">
        <v>1</v>
      </c>
      <c r="C14" s="372">
        <v>0.89311991860405582</v>
      </c>
      <c r="D14" s="372">
        <v>3.9240383039542623E-2</v>
      </c>
      <c r="E14" s="379">
        <v>6.7639698356401365E-2</v>
      </c>
      <c r="G14"/>
    </row>
    <row r="15" spans="1:7" x14ac:dyDescent="0.25">
      <c r="A15" s="72"/>
      <c r="B15" s="1"/>
      <c r="C15" s="1"/>
      <c r="D15" s="1"/>
      <c r="E15" s="1"/>
      <c r="F15" s="1"/>
    </row>
    <row r="16" spans="1:7" x14ac:dyDescent="0.25">
      <c r="A16" s="72"/>
    </row>
    <row r="17" spans="1:7" x14ac:dyDescent="0.25">
      <c r="A17" s="4"/>
      <c r="B17" s="1"/>
      <c r="C17" s="2"/>
      <c r="D17" s="2"/>
      <c r="E17" s="1"/>
      <c r="F17" s="1"/>
    </row>
    <row r="18" spans="1:7" x14ac:dyDescent="0.25">
      <c r="A18" s="1"/>
      <c r="B18" s="1"/>
      <c r="C18" s="1"/>
      <c r="D18" s="1"/>
      <c r="E18" s="1"/>
      <c r="F18" s="1"/>
    </row>
    <row r="19" spans="1:7" ht="27" customHeight="1" thickBot="1" x14ac:dyDescent="0.3">
      <c r="A19" s="1053" t="s">
        <v>256</v>
      </c>
      <c r="B19" s="1053"/>
      <c r="C19" s="1053"/>
      <c r="D19" s="1053"/>
      <c r="E19" s="1053"/>
      <c r="F19" s="1053"/>
      <c r="G19" s="1053"/>
    </row>
    <row r="20" spans="1:7" ht="13.8" thickBot="1" x14ac:dyDescent="0.3">
      <c r="A20" s="255"/>
      <c r="B20" s="257" t="s">
        <v>180</v>
      </c>
      <c r="C20" s="190" t="s">
        <v>210</v>
      </c>
      <c r="D20" s="232" t="s">
        <v>211</v>
      </c>
      <c r="E20" s="192" t="s">
        <v>212</v>
      </c>
      <c r="G20"/>
    </row>
    <row r="21" spans="1:7" ht="13.8" thickBot="1" x14ac:dyDescent="0.3">
      <c r="A21" s="193" t="s">
        <v>180</v>
      </c>
      <c r="B21" s="335">
        <v>1</v>
      </c>
      <c r="C21" s="204">
        <v>1</v>
      </c>
      <c r="D21" s="336">
        <v>1</v>
      </c>
      <c r="E21" s="205">
        <v>1</v>
      </c>
      <c r="G21"/>
    </row>
    <row r="22" spans="1:7" ht="13.8" thickTop="1" x14ac:dyDescent="0.25">
      <c r="A22" s="250" t="s">
        <v>222</v>
      </c>
      <c r="B22" s="344">
        <v>0.9651900526333006</v>
      </c>
      <c r="C22" s="218">
        <v>0.95472554106723517</v>
      </c>
      <c r="D22" s="345">
        <v>0.99070750615415948</v>
      </c>
      <c r="E22" s="219">
        <v>0.98584298622056532</v>
      </c>
      <c r="G22"/>
    </row>
    <row r="23" spans="1:7" ht="13.8" thickBot="1" x14ac:dyDescent="0.3">
      <c r="A23" s="370" t="s">
        <v>223</v>
      </c>
      <c r="B23" s="371">
        <v>3.4809947366699318E-2</v>
      </c>
      <c r="C23" s="372">
        <v>4.5274458932764841E-2</v>
      </c>
      <c r="D23" s="372">
        <v>9.2924938458405111E-3</v>
      </c>
      <c r="E23" s="379">
        <v>1.4157013779434621E-2</v>
      </c>
      <c r="G23"/>
    </row>
    <row r="24" spans="1:7" x14ac:dyDescent="0.25">
      <c r="A24" s="72"/>
    </row>
    <row r="25" spans="1:7" x14ac:dyDescent="0.25">
      <c r="A25" s="72"/>
    </row>
    <row r="26" spans="1:7" x14ac:dyDescent="0.25">
      <c r="A26" s="4"/>
      <c r="B26" s="1"/>
      <c r="C26" s="2"/>
      <c r="D26" s="2"/>
      <c r="E26" s="1"/>
      <c r="F26" s="1"/>
    </row>
    <row r="28" spans="1:7" ht="27" customHeight="1" thickBot="1" x14ac:dyDescent="0.3">
      <c r="A28" s="1053" t="s">
        <v>257</v>
      </c>
      <c r="B28" s="1053"/>
      <c r="C28" s="1053"/>
      <c r="D28" s="1053"/>
      <c r="E28" s="1053"/>
      <c r="F28" s="1053"/>
      <c r="G28" s="1053"/>
    </row>
    <row r="29" spans="1:7" ht="13.8" thickBot="1" x14ac:dyDescent="0.3">
      <c r="A29" s="40"/>
      <c r="B29" s="1061" t="s">
        <v>898</v>
      </c>
      <c r="C29" s="1062"/>
      <c r="D29" s="1062"/>
      <c r="E29" s="1062"/>
      <c r="F29" s="713"/>
      <c r="G29"/>
    </row>
    <row r="30" spans="1:7" ht="13.8" thickBot="1" x14ac:dyDescent="0.3">
      <c r="A30" s="310"/>
      <c r="B30" s="311" t="s">
        <v>180</v>
      </c>
      <c r="C30" s="312" t="s">
        <v>210</v>
      </c>
      <c r="D30" s="313" t="s">
        <v>211</v>
      </c>
      <c r="E30" s="314" t="s">
        <v>212</v>
      </c>
      <c r="G30"/>
    </row>
    <row r="31" spans="1:7" ht="13.8" thickBot="1" x14ac:dyDescent="0.3">
      <c r="A31" s="284" t="s">
        <v>180</v>
      </c>
      <c r="B31" s="285">
        <v>9.1696178106952964E-2</v>
      </c>
      <c r="C31" s="286">
        <v>9.822440820773104E-2</v>
      </c>
      <c r="D31" s="287">
        <v>0.12085674083073972</v>
      </c>
      <c r="E31" s="288">
        <v>4.2154946974029883E-2</v>
      </c>
      <c r="G31"/>
    </row>
    <row r="32" spans="1:7" ht="13.8" thickTop="1" x14ac:dyDescent="0.25">
      <c r="A32" s="299" t="s">
        <v>222</v>
      </c>
      <c r="B32" s="300">
        <v>0.12515419136338179</v>
      </c>
      <c r="C32" s="301">
        <v>0.15003016668773395</v>
      </c>
      <c r="D32" s="302">
        <v>0.11216369141557636</v>
      </c>
      <c r="E32" s="303">
        <v>4.556962801605513E-2</v>
      </c>
      <c r="G32"/>
    </row>
    <row r="33" spans="1:7" ht="13.8" thickBot="1" x14ac:dyDescent="0.3">
      <c r="A33" s="363" t="s">
        <v>223</v>
      </c>
      <c r="B33" s="364">
        <v>-0.40165068771290036</v>
      </c>
      <c r="C33" s="365">
        <v>-0.43678934011509352</v>
      </c>
      <c r="D33" s="366">
        <v>5.7249742213313528</v>
      </c>
      <c r="E33" s="378">
        <v>-0.15094027264701926</v>
      </c>
      <c r="G33"/>
    </row>
    <row r="34" spans="1:7" x14ac:dyDescent="0.25">
      <c r="A34" s="72"/>
    </row>
  </sheetData>
  <mergeCells count="5">
    <mergeCell ref="B29:E29"/>
    <mergeCell ref="A1:G1"/>
    <mergeCell ref="A10:G10"/>
    <mergeCell ref="A19:G19"/>
    <mergeCell ref="A28:G28"/>
  </mergeCells>
  <pageMargins left="0.78740157480314965" right="0.59055118110236227" top="0.78740157480314965" bottom="0.39370078740157483" header="0" footer="0.39370078740157483"/>
  <pageSetup paperSize="9" orientation="portrait" r:id="rId1"/>
  <headerFooter scaleWithDoc="0">
    <oddFooter>&amp;R&amp;9&amp;P</oddFooter>
  </headerFooter>
  <legacyDrawingHF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showZeros="0" zoomScaleNormal="100" workbookViewId="0"/>
  </sheetViews>
  <sheetFormatPr baseColWidth="10" defaultRowHeight="13.2" x14ac:dyDescent="0.25"/>
  <cols>
    <col min="1" max="1" width="21.5546875" bestFit="1" customWidth="1"/>
    <col min="2" max="2" width="8.88671875" bestFit="1" customWidth="1"/>
    <col min="3" max="3" width="9.5546875" bestFit="1" customWidth="1"/>
    <col min="4" max="4" width="9.44140625" bestFit="1" customWidth="1"/>
    <col min="5" max="5" width="8.6640625" customWidth="1"/>
    <col min="6" max="6" width="9.44140625" bestFit="1" customWidth="1"/>
    <col min="7" max="7" width="9.44140625" style="1" customWidth="1"/>
    <col min="8" max="8" width="11.33203125" customWidth="1"/>
    <col min="9" max="9" width="11.44140625" customWidth="1"/>
  </cols>
  <sheetData>
    <row r="1" spans="1:8" ht="27" customHeight="1" thickBot="1" x14ac:dyDescent="0.3">
      <c r="A1" s="1054" t="s">
        <v>250</v>
      </c>
      <c r="B1" s="1054"/>
      <c r="C1" s="1054"/>
      <c r="D1" s="1054"/>
      <c r="E1" s="1054"/>
      <c r="F1" s="1054"/>
      <c r="G1" s="1054"/>
      <c r="H1" s="1054"/>
    </row>
    <row r="2" spans="1:8" ht="24.6" thickBot="1" x14ac:dyDescent="0.3">
      <c r="A2" s="255"/>
      <c r="B2" s="257" t="s">
        <v>180</v>
      </c>
      <c r="C2" s="190" t="s">
        <v>213</v>
      </c>
      <c r="D2" s="232" t="s">
        <v>214</v>
      </c>
      <c r="E2" s="258" t="s">
        <v>215</v>
      </c>
      <c r="F2" s="258" t="s">
        <v>216</v>
      </c>
      <c r="G2" s="258" t="s">
        <v>217</v>
      </c>
      <c r="H2" s="192" t="s">
        <v>218</v>
      </c>
    </row>
    <row r="3" spans="1:8" ht="13.8" thickBot="1" x14ac:dyDescent="0.3">
      <c r="A3" s="193" t="s">
        <v>180</v>
      </c>
      <c r="B3" s="765">
        <v>2352200.9433462629</v>
      </c>
      <c r="C3" s="194">
        <v>882844.7203072533</v>
      </c>
      <c r="D3" s="261">
        <v>880003.12443321012</v>
      </c>
      <c r="E3" s="262">
        <v>438325.56438957364</v>
      </c>
      <c r="F3" s="262">
        <v>101968.20600067101</v>
      </c>
      <c r="G3" s="262">
        <v>29708.7200609096</v>
      </c>
      <c r="H3" s="195">
        <v>19350.608154645</v>
      </c>
    </row>
    <row r="4" spans="1:8" ht="13.8" thickTop="1" x14ac:dyDescent="0.25">
      <c r="A4" s="250" t="s">
        <v>219</v>
      </c>
      <c r="B4" s="273">
        <v>1321119.8719520406</v>
      </c>
      <c r="C4" s="35">
        <v>468002.86972351774</v>
      </c>
      <c r="D4" s="274">
        <v>561785.58278495097</v>
      </c>
      <c r="E4" s="37">
        <v>266231.86046723113</v>
      </c>
      <c r="F4" s="37">
        <v>21660.868296848999</v>
      </c>
      <c r="G4" s="37">
        <v>3438.6906794917995</v>
      </c>
      <c r="H4" s="224">
        <v>0</v>
      </c>
    </row>
    <row r="5" spans="1:8" x14ac:dyDescent="0.25">
      <c r="A5" s="196" t="s">
        <v>220</v>
      </c>
      <c r="B5" s="263">
        <v>453784.38185975881</v>
      </c>
      <c r="C5" s="197">
        <v>147988.60345296937</v>
      </c>
      <c r="D5" s="264">
        <v>177377.27411486703</v>
      </c>
      <c r="E5" s="265">
        <v>74896.833267914597</v>
      </c>
      <c r="F5" s="265">
        <v>37528.530067952997</v>
      </c>
      <c r="G5" s="265">
        <v>3894.9072909827992</v>
      </c>
      <c r="H5" s="198">
        <v>12098.233665072001</v>
      </c>
    </row>
    <row r="6" spans="1:8" ht="13.8" thickBot="1" x14ac:dyDescent="0.3">
      <c r="A6" s="315" t="s">
        <v>221</v>
      </c>
      <c r="B6" s="316">
        <v>577296.68953446334</v>
      </c>
      <c r="C6" s="242">
        <v>266853.24713076622</v>
      </c>
      <c r="D6" s="317">
        <v>140840.26753339224</v>
      </c>
      <c r="E6" s="318">
        <v>97196.870654427927</v>
      </c>
      <c r="F6" s="318">
        <v>42778.807635869016</v>
      </c>
      <c r="G6" s="318">
        <v>22375.122090435001</v>
      </c>
      <c r="H6" s="243">
        <v>7252.3744895729997</v>
      </c>
    </row>
    <row r="7" spans="1:8" x14ac:dyDescent="0.25">
      <c r="A7" s="72"/>
    </row>
    <row r="8" spans="1:8" x14ac:dyDescent="0.25">
      <c r="A8" s="72"/>
    </row>
    <row r="9" spans="1:8" ht="27" customHeight="1" thickBot="1" x14ac:dyDescent="0.3">
      <c r="A9" s="1054" t="s">
        <v>251</v>
      </c>
      <c r="B9" s="1054"/>
      <c r="C9" s="1054"/>
      <c r="D9" s="1054"/>
      <c r="E9" s="1054"/>
      <c r="F9" s="1054"/>
      <c r="G9" s="1054"/>
      <c r="H9" s="1054"/>
    </row>
    <row r="10" spans="1:8" ht="24.6" thickBot="1" x14ac:dyDescent="0.3">
      <c r="A10" s="255"/>
      <c r="B10" s="257" t="s">
        <v>180</v>
      </c>
      <c r="C10" s="190" t="s">
        <v>213</v>
      </c>
      <c r="D10" s="232" t="s">
        <v>214</v>
      </c>
      <c r="E10" s="258" t="s">
        <v>215</v>
      </c>
      <c r="F10" s="258" t="s">
        <v>216</v>
      </c>
      <c r="G10" s="258" t="s">
        <v>217</v>
      </c>
      <c r="H10" s="192" t="s">
        <v>218</v>
      </c>
    </row>
    <row r="11" spans="1:8" ht="13.8" thickBot="1" x14ac:dyDescent="0.3">
      <c r="A11" s="193" t="s">
        <v>180</v>
      </c>
      <c r="B11" s="335">
        <v>1</v>
      </c>
      <c r="C11" s="204">
        <v>0.37532708368499768</v>
      </c>
      <c r="D11" s="336">
        <v>0.37411902538450204</v>
      </c>
      <c r="E11" s="337">
        <v>0.1863469894566098</v>
      </c>
      <c r="F11" s="337">
        <v>4.3350125459778996E-2</v>
      </c>
      <c r="G11" s="337">
        <v>1.2630179468700365E-2</v>
      </c>
      <c r="H11" s="205">
        <v>8.2265965454110593E-3</v>
      </c>
    </row>
    <row r="12" spans="1:8" ht="13.8" thickTop="1" x14ac:dyDescent="0.25">
      <c r="A12" s="250" t="s">
        <v>219</v>
      </c>
      <c r="B12" s="344">
        <v>1</v>
      </c>
      <c r="C12" s="218">
        <v>0.35424708965433471</v>
      </c>
      <c r="D12" s="345">
        <v>0.42523437479967369</v>
      </c>
      <c r="E12" s="356">
        <v>0.20151983640504645</v>
      </c>
      <c r="F12" s="356">
        <v>1.6395838679531524E-2</v>
      </c>
      <c r="G12" s="356">
        <v>2.6028604614136263E-3</v>
      </c>
      <c r="H12" s="219">
        <v>0</v>
      </c>
    </row>
    <row r="13" spans="1:8" x14ac:dyDescent="0.25">
      <c r="A13" s="196" t="s">
        <v>220</v>
      </c>
      <c r="B13" s="346">
        <v>1</v>
      </c>
      <c r="C13" s="206">
        <v>0.32612097147650393</v>
      </c>
      <c r="D13" s="252">
        <v>0.3908844843621902</v>
      </c>
      <c r="E13" s="357">
        <v>0.16504938526302415</v>
      </c>
      <c r="F13" s="357">
        <v>8.2701237786432055E-2</v>
      </c>
      <c r="G13" s="357">
        <v>8.5831673514636577E-3</v>
      </c>
      <c r="H13" s="207">
        <v>2.6660753760386E-2</v>
      </c>
    </row>
    <row r="14" spans="1:8" ht="13.8" thickBot="1" x14ac:dyDescent="0.3">
      <c r="A14" s="315" t="s">
        <v>221</v>
      </c>
      <c r="B14" s="320">
        <v>1</v>
      </c>
      <c r="C14" s="321">
        <v>0.46224627989112288</v>
      </c>
      <c r="D14" s="348">
        <v>0.24396513973944134</v>
      </c>
      <c r="E14" s="528">
        <v>0.16836554308462823</v>
      </c>
      <c r="F14" s="528">
        <v>7.4101945172015779E-2</v>
      </c>
      <c r="G14" s="528">
        <v>3.8758445173968481E-2</v>
      </c>
      <c r="H14" s="339">
        <v>1.2562646938823384E-2</v>
      </c>
    </row>
    <row r="15" spans="1:8" x14ac:dyDescent="0.25">
      <c r="A15" s="72"/>
      <c r="B15" s="1"/>
      <c r="C15" s="1"/>
      <c r="D15" s="1"/>
      <c r="E15" s="1"/>
      <c r="F15" s="1"/>
    </row>
    <row r="16" spans="1:8" x14ac:dyDescent="0.25">
      <c r="A16" s="72"/>
      <c r="B16" s="1"/>
      <c r="C16" s="1"/>
      <c r="D16" s="1"/>
      <c r="E16" s="1"/>
      <c r="F16" s="1"/>
    </row>
    <row r="17" spans="1:8" ht="27" customHeight="1" thickBot="1" x14ac:dyDescent="0.3">
      <c r="A17" s="1054" t="s">
        <v>252</v>
      </c>
      <c r="B17" s="1054"/>
      <c r="C17" s="1054"/>
      <c r="D17" s="1054"/>
      <c r="E17" s="1054"/>
      <c r="F17" s="1054"/>
      <c r="G17" s="1054"/>
      <c r="H17" s="1054"/>
    </row>
    <row r="18" spans="1:8" ht="24.6" thickBot="1" x14ac:dyDescent="0.3">
      <c r="A18" s="255"/>
      <c r="B18" s="257" t="s">
        <v>180</v>
      </c>
      <c r="C18" s="190" t="s">
        <v>213</v>
      </c>
      <c r="D18" s="232" t="s">
        <v>214</v>
      </c>
      <c r="E18" s="258" t="s">
        <v>215</v>
      </c>
      <c r="F18" s="258" t="s">
        <v>216</v>
      </c>
      <c r="G18" s="258" t="s">
        <v>217</v>
      </c>
      <c r="H18" s="192" t="s">
        <v>218</v>
      </c>
    </row>
    <row r="19" spans="1:8" ht="13.8" thickBot="1" x14ac:dyDescent="0.3">
      <c r="A19" s="193" t="s">
        <v>180</v>
      </c>
      <c r="B19" s="335">
        <v>1</v>
      </c>
      <c r="C19" s="204">
        <v>1</v>
      </c>
      <c r="D19" s="336">
        <v>1</v>
      </c>
      <c r="E19" s="337">
        <v>1</v>
      </c>
      <c r="F19" s="337">
        <v>1</v>
      </c>
      <c r="G19" s="337">
        <v>1</v>
      </c>
      <c r="H19" s="205">
        <v>1</v>
      </c>
    </row>
    <row r="20" spans="1:8" ht="13.8" thickTop="1" x14ac:dyDescent="0.25">
      <c r="A20" s="250" t="s">
        <v>219</v>
      </c>
      <c r="B20" s="344">
        <v>0.56165264098253576</v>
      </c>
      <c r="C20" s="218">
        <v>0.53010779694150556</v>
      </c>
      <c r="D20" s="345">
        <v>0.63839044110983612</v>
      </c>
      <c r="E20" s="356">
        <v>0.60738383087008452</v>
      </c>
      <c r="F20" s="356">
        <v>0.21242766884323197</v>
      </c>
      <c r="G20" s="356">
        <v>0.11574684713584783</v>
      </c>
      <c r="H20" s="219">
        <v>0</v>
      </c>
    </row>
    <row r="21" spans="1:8" x14ac:dyDescent="0.25">
      <c r="A21" s="196" t="s">
        <v>220</v>
      </c>
      <c r="B21" s="346">
        <v>0.19291905444702395</v>
      </c>
      <c r="C21" s="206">
        <v>0.16762699039698106</v>
      </c>
      <c r="D21" s="252">
        <v>0.20156436856870444</v>
      </c>
      <c r="E21" s="357">
        <v>0.17087032870697</v>
      </c>
      <c r="F21" s="357">
        <v>0.36804148606582365</v>
      </c>
      <c r="G21" s="357">
        <v>0.13110316711717496</v>
      </c>
      <c r="H21" s="207">
        <v>0.62521206405432228</v>
      </c>
    </row>
    <row r="22" spans="1:8" ht="13.8" thickBot="1" x14ac:dyDescent="0.3">
      <c r="A22" s="315" t="s">
        <v>221</v>
      </c>
      <c r="B22" s="320">
        <v>0.24542830457044018</v>
      </c>
      <c r="C22" s="321">
        <v>0.3022652126615134</v>
      </c>
      <c r="D22" s="348">
        <v>0.16004519032145964</v>
      </c>
      <c r="E22" s="528">
        <v>0.22174584042294551</v>
      </c>
      <c r="F22" s="528">
        <v>0.4195308450909444</v>
      </c>
      <c r="G22" s="528">
        <v>0.75314998574697722</v>
      </c>
      <c r="H22" s="339">
        <v>0.37478793594567772</v>
      </c>
    </row>
    <row r="23" spans="1:8" x14ac:dyDescent="0.25">
      <c r="A23" s="72"/>
    </row>
    <row r="24" spans="1:8" x14ac:dyDescent="0.25">
      <c r="A24" s="72"/>
    </row>
    <row r="25" spans="1:8" ht="27" customHeight="1" thickBot="1" x14ac:dyDescent="0.3">
      <c r="A25" s="1053" t="s">
        <v>253</v>
      </c>
      <c r="B25" s="1053"/>
      <c r="C25" s="1053"/>
      <c r="D25" s="1053"/>
      <c r="E25" s="1053"/>
      <c r="F25" s="1053"/>
      <c r="G25" s="1053"/>
      <c r="H25" s="1053"/>
    </row>
    <row r="26" spans="1:8" ht="13.8" thickBot="1" x14ac:dyDescent="0.3">
      <c r="A26" s="40"/>
      <c r="B26" s="1061" t="s">
        <v>898</v>
      </c>
      <c r="C26" s="1062"/>
      <c r="D26" s="1062"/>
      <c r="E26" s="1062"/>
      <c r="F26" s="1062"/>
      <c r="G26" s="1062"/>
      <c r="H26" s="1062"/>
    </row>
    <row r="27" spans="1:8" ht="24.6" thickBot="1" x14ac:dyDescent="0.3">
      <c r="A27" s="310"/>
      <c r="B27" s="311" t="s">
        <v>180</v>
      </c>
      <c r="C27" s="312" t="s">
        <v>213</v>
      </c>
      <c r="D27" s="313" t="s">
        <v>214</v>
      </c>
      <c r="E27" s="313" t="s">
        <v>215</v>
      </c>
      <c r="F27" s="313" t="s">
        <v>216</v>
      </c>
      <c r="G27" s="313" t="s">
        <v>217</v>
      </c>
      <c r="H27" s="314" t="s">
        <v>218</v>
      </c>
    </row>
    <row r="28" spans="1:8" ht="13.8" thickBot="1" x14ac:dyDescent="0.3">
      <c r="A28" s="284" t="s">
        <v>180</v>
      </c>
      <c r="B28" s="285">
        <v>9.1696178106951187E-2</v>
      </c>
      <c r="C28" s="286">
        <v>5.0143758217759737E-2</v>
      </c>
      <c r="D28" s="287">
        <v>0.12460031389483528</v>
      </c>
      <c r="E28" s="287">
        <v>0.16962539472187887</v>
      </c>
      <c r="F28" s="287">
        <v>0.20272593282239892</v>
      </c>
      <c r="G28" s="287">
        <v>-0.16488475004775238</v>
      </c>
      <c r="H28" s="288">
        <v>-0.46728798264344074</v>
      </c>
    </row>
    <row r="29" spans="1:8" ht="13.8" thickTop="1" x14ac:dyDescent="0.25">
      <c r="A29" s="299" t="s">
        <v>219</v>
      </c>
      <c r="B29" s="300">
        <v>7.7352385124615397E-2</v>
      </c>
      <c r="C29" s="301">
        <v>5.5833065114097025E-2</v>
      </c>
      <c r="D29" s="576">
        <v>5.1470032567044077E-2</v>
      </c>
      <c r="E29" s="576">
        <v>0.21602788418884589</v>
      </c>
      <c r="F29" s="576">
        <v>-0.22334069157532743</v>
      </c>
      <c r="G29" s="576">
        <v>0.81041100412593581</v>
      </c>
      <c r="H29" s="737" t="s">
        <v>695</v>
      </c>
    </row>
    <row r="30" spans="1:8" x14ac:dyDescent="0.25">
      <c r="A30" s="289" t="s">
        <v>220</v>
      </c>
      <c r="B30" s="290">
        <v>0.24579556252617829</v>
      </c>
      <c r="C30" s="723">
        <v>2.2616721633287984E-2</v>
      </c>
      <c r="D30" s="568">
        <v>0.44120463121371567</v>
      </c>
      <c r="E30" s="568">
        <v>0.29315675036849687</v>
      </c>
      <c r="F30" s="568">
        <v>1.0115792587707504</v>
      </c>
      <c r="G30" s="568">
        <v>-0.24853182711026456</v>
      </c>
      <c r="H30" s="738">
        <v>-0.17722749863669074</v>
      </c>
    </row>
    <row r="31" spans="1:8" ht="13.8" thickBot="1" x14ac:dyDescent="0.3">
      <c r="A31" s="279" t="s">
        <v>221</v>
      </c>
      <c r="B31" s="280">
        <v>2.3373142285171955E-2</v>
      </c>
      <c r="C31" s="322">
        <v>5.5927966752976399E-2</v>
      </c>
      <c r="D31" s="323">
        <v>0.12544876960091211</v>
      </c>
      <c r="E31" s="323">
        <v>-7.2200235703412385E-3</v>
      </c>
      <c r="F31" s="323">
        <v>0.11884278484479349</v>
      </c>
      <c r="G31" s="323">
        <v>-0.21468573915359779</v>
      </c>
      <c r="H31" s="324">
        <v>-0.66455997403186062</v>
      </c>
    </row>
    <row r="32" spans="1:8" x14ac:dyDescent="0.25">
      <c r="A32" s="72"/>
    </row>
  </sheetData>
  <mergeCells count="5">
    <mergeCell ref="B26:H26"/>
    <mergeCell ref="A25:H25"/>
    <mergeCell ref="A17:H17"/>
    <mergeCell ref="A9:H9"/>
    <mergeCell ref="A1:H1"/>
  </mergeCells>
  <pageMargins left="0.78740157480314965" right="0.59055118110236227" top="0.78740157480314965" bottom="0.39370078740157483" header="0" footer="0.39370078740157483"/>
  <pageSetup paperSize="9" orientation="portrait" r:id="rId1"/>
  <headerFooter scaleWithDoc="0">
    <oddFooter>&amp;R&amp;9&amp;P</oddFooter>
  </headerFooter>
  <legacyDrawingHF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showZeros="0" workbookViewId="0"/>
  </sheetViews>
  <sheetFormatPr baseColWidth="10" defaultRowHeight="13.2" x14ac:dyDescent="0.25"/>
  <cols>
    <col min="1" max="1" width="22" customWidth="1"/>
    <col min="2" max="2" width="8.88671875" bestFit="1" customWidth="1"/>
    <col min="3" max="3" width="9.44140625" customWidth="1"/>
    <col min="4" max="4" width="9.44140625" bestFit="1" customWidth="1"/>
    <col min="5" max="5" width="8.6640625" customWidth="1"/>
    <col min="6" max="6" width="9.6640625" bestFit="1" customWidth="1"/>
    <col min="7" max="7" width="9.44140625" style="1" customWidth="1"/>
    <col min="8" max="8" width="11.33203125" bestFit="1" customWidth="1"/>
    <col min="9" max="9" width="11.44140625" customWidth="1"/>
  </cols>
  <sheetData>
    <row r="1" spans="1:8" ht="27" customHeight="1" thickBot="1" x14ac:dyDescent="0.3">
      <c r="A1" s="1054" t="s">
        <v>246</v>
      </c>
      <c r="B1" s="1054"/>
      <c r="C1" s="1054"/>
      <c r="D1" s="1054"/>
      <c r="E1" s="1054"/>
      <c r="F1" s="1054"/>
      <c r="G1" s="1054"/>
      <c r="H1" s="1054"/>
    </row>
    <row r="2" spans="1:8" ht="24.6" thickBot="1" x14ac:dyDescent="0.3">
      <c r="A2" s="255"/>
      <c r="B2" s="257" t="s">
        <v>180</v>
      </c>
      <c r="C2" s="190" t="s">
        <v>213</v>
      </c>
      <c r="D2" s="232" t="s">
        <v>214</v>
      </c>
      <c r="E2" s="258" t="s">
        <v>215</v>
      </c>
      <c r="F2" s="258" t="s">
        <v>216</v>
      </c>
      <c r="G2" s="258" t="s">
        <v>217</v>
      </c>
      <c r="H2" s="192" t="s">
        <v>218</v>
      </c>
    </row>
    <row r="3" spans="1:8" ht="13.8" thickBot="1" x14ac:dyDescent="0.3">
      <c r="A3" s="193" t="s">
        <v>180</v>
      </c>
      <c r="B3" s="765">
        <v>2352200.9433462634</v>
      </c>
      <c r="C3" s="194">
        <v>882844.72030725493</v>
      </c>
      <c r="D3" s="261">
        <v>880003.12443320965</v>
      </c>
      <c r="E3" s="262">
        <v>438325.5643895726</v>
      </c>
      <c r="F3" s="262">
        <v>101968.20600067098</v>
      </c>
      <c r="G3" s="262">
        <v>29708.720060909611</v>
      </c>
      <c r="H3" s="195">
        <v>19350.608154645</v>
      </c>
    </row>
    <row r="4" spans="1:8" ht="13.8" thickTop="1" x14ac:dyDescent="0.25">
      <c r="A4" s="250" t="s">
        <v>222</v>
      </c>
      <c r="B4" s="273">
        <v>2270320.9523124793</v>
      </c>
      <c r="C4" s="35">
        <v>869473.13699930278</v>
      </c>
      <c r="D4" s="728">
        <v>841302.29121960781</v>
      </c>
      <c r="E4" s="569">
        <v>412120.31673674262</v>
      </c>
      <c r="F4" s="569">
        <v>99016.476239220981</v>
      </c>
      <c r="G4" s="569">
        <v>29708.720060909611</v>
      </c>
      <c r="H4" s="729">
        <v>18700.011056694999</v>
      </c>
    </row>
    <row r="5" spans="1:8" ht="13.8" thickBot="1" x14ac:dyDescent="0.3">
      <c r="A5" s="370" t="s">
        <v>223</v>
      </c>
      <c r="B5" s="375">
        <v>81879.991033783997</v>
      </c>
      <c r="C5" s="739">
        <v>13371.583307952147</v>
      </c>
      <c r="D5" s="739">
        <v>38700.833213601858</v>
      </c>
      <c r="E5" s="739">
        <v>26205.247652830003</v>
      </c>
      <c r="F5" s="739">
        <v>2951.7297614499998</v>
      </c>
      <c r="G5" s="739">
        <v>0</v>
      </c>
      <c r="H5" s="28">
        <v>650.59709795000003</v>
      </c>
    </row>
    <row r="6" spans="1:8" x14ac:dyDescent="0.25">
      <c r="A6" s="72"/>
    </row>
    <row r="7" spans="1:8" x14ac:dyDescent="0.25">
      <c r="A7" s="72"/>
    </row>
    <row r="8" spans="1:8" x14ac:dyDescent="0.25">
      <c r="A8" s="4"/>
      <c r="B8" s="1"/>
      <c r="C8" s="2"/>
      <c r="D8" s="2"/>
      <c r="E8" s="1"/>
      <c r="F8" s="1"/>
    </row>
    <row r="9" spans="1:8" ht="27" customHeight="1" thickBot="1" x14ac:dyDescent="0.3">
      <c r="A9" s="1054" t="s">
        <v>247</v>
      </c>
      <c r="B9" s="1054"/>
      <c r="C9" s="1054"/>
      <c r="D9" s="1054"/>
      <c r="E9" s="1054"/>
      <c r="F9" s="1054"/>
      <c r="G9" s="1054"/>
      <c r="H9" s="1054"/>
    </row>
    <row r="10" spans="1:8" ht="24.6" thickBot="1" x14ac:dyDescent="0.3">
      <c r="A10" s="255"/>
      <c r="B10" s="257" t="s">
        <v>180</v>
      </c>
      <c r="C10" s="190" t="s">
        <v>213</v>
      </c>
      <c r="D10" s="232" t="s">
        <v>214</v>
      </c>
      <c r="E10" s="258" t="s">
        <v>215</v>
      </c>
      <c r="F10" s="258" t="s">
        <v>216</v>
      </c>
      <c r="G10" s="258" t="s">
        <v>217</v>
      </c>
      <c r="H10" s="192" t="s">
        <v>218</v>
      </c>
    </row>
    <row r="11" spans="1:8" ht="13.8" thickBot="1" x14ac:dyDescent="0.3">
      <c r="A11" s="193" t="s">
        <v>180</v>
      </c>
      <c r="B11" s="335">
        <v>1</v>
      </c>
      <c r="C11" s="204">
        <v>0.37532708368499829</v>
      </c>
      <c r="D11" s="336">
        <v>0.37411902538450176</v>
      </c>
      <c r="E11" s="337">
        <v>0.1863469894566093</v>
      </c>
      <c r="F11" s="337">
        <v>4.3350125459778975E-2</v>
      </c>
      <c r="G11" s="337">
        <v>1.2630179468700367E-2</v>
      </c>
      <c r="H11" s="205">
        <v>8.2265965454110575E-3</v>
      </c>
    </row>
    <row r="12" spans="1:8" ht="13.8" thickTop="1" x14ac:dyDescent="0.25">
      <c r="A12" s="250" t="s">
        <v>222</v>
      </c>
      <c r="B12" s="344">
        <v>1</v>
      </c>
      <c r="C12" s="218">
        <v>0.38297366551354078</v>
      </c>
      <c r="D12" s="345">
        <v>0.37056535568800664</v>
      </c>
      <c r="E12" s="356">
        <v>0.18152513472466064</v>
      </c>
      <c r="F12" s="356">
        <v>4.3613426611936006E-2</v>
      </c>
      <c r="G12" s="356">
        <v>1.3085691708323979E-2</v>
      </c>
      <c r="H12" s="219">
        <v>8.2367257535317824E-3</v>
      </c>
    </row>
    <row r="13" spans="1:8" ht="13.8" thickBot="1" x14ac:dyDescent="0.3">
      <c r="A13" s="370" t="s">
        <v>223</v>
      </c>
      <c r="B13" s="371">
        <v>1</v>
      </c>
      <c r="C13" s="372">
        <v>0.16330709296774326</v>
      </c>
      <c r="D13" s="372">
        <v>0.47265311982794117</v>
      </c>
      <c r="E13" s="372">
        <v>0.32004458381068479</v>
      </c>
      <c r="F13" s="372">
        <v>3.6049463662399583E-2</v>
      </c>
      <c r="G13" s="372">
        <v>0</v>
      </c>
      <c r="H13" s="379">
        <v>7.9457397312312997E-3</v>
      </c>
    </row>
    <row r="14" spans="1:8" x14ac:dyDescent="0.25">
      <c r="A14" s="72"/>
      <c r="B14" s="1"/>
      <c r="C14" s="1"/>
      <c r="D14" s="1"/>
      <c r="E14" s="1"/>
      <c r="F14" s="1"/>
    </row>
    <row r="15" spans="1:8" x14ac:dyDescent="0.25">
      <c r="A15" s="72"/>
    </row>
    <row r="16" spans="1:8" x14ac:dyDescent="0.25">
      <c r="A16" s="1"/>
      <c r="B16" s="1"/>
      <c r="C16" s="1"/>
      <c r="D16" s="1"/>
      <c r="E16" s="1"/>
      <c r="F16" s="1"/>
    </row>
    <row r="17" spans="1:8" ht="27" customHeight="1" thickBot="1" x14ac:dyDescent="0.3">
      <c r="A17" s="1054" t="s">
        <v>248</v>
      </c>
      <c r="B17" s="1054"/>
      <c r="C17" s="1054"/>
      <c r="D17" s="1054"/>
      <c r="E17" s="1054"/>
      <c r="F17" s="1054"/>
      <c r="G17" s="1054"/>
      <c r="H17" s="1054"/>
    </row>
    <row r="18" spans="1:8" ht="24.6" thickBot="1" x14ac:dyDescent="0.3">
      <c r="A18" s="255"/>
      <c r="B18" s="257" t="s">
        <v>180</v>
      </c>
      <c r="C18" s="190" t="s">
        <v>213</v>
      </c>
      <c r="D18" s="232" t="s">
        <v>214</v>
      </c>
      <c r="E18" s="258" t="s">
        <v>215</v>
      </c>
      <c r="F18" s="258" t="s">
        <v>216</v>
      </c>
      <c r="G18" s="258" t="s">
        <v>217</v>
      </c>
      <c r="H18" s="192" t="s">
        <v>218</v>
      </c>
    </row>
    <row r="19" spans="1:8" ht="13.8" thickBot="1" x14ac:dyDescent="0.3">
      <c r="A19" s="193" t="s">
        <v>180</v>
      </c>
      <c r="B19" s="335">
        <v>1</v>
      </c>
      <c r="C19" s="204">
        <v>1</v>
      </c>
      <c r="D19" s="336">
        <v>1</v>
      </c>
      <c r="E19" s="337">
        <v>1</v>
      </c>
      <c r="F19" s="337">
        <v>1</v>
      </c>
      <c r="G19" s="337">
        <v>1</v>
      </c>
      <c r="H19" s="205">
        <v>1</v>
      </c>
    </row>
    <row r="20" spans="1:8" ht="13.8" thickTop="1" x14ac:dyDescent="0.25">
      <c r="A20" s="250" t="s">
        <v>222</v>
      </c>
      <c r="B20" s="344">
        <v>0.9651900526333006</v>
      </c>
      <c r="C20" s="218">
        <v>0.98485398054677331</v>
      </c>
      <c r="D20" s="345">
        <v>0.95602193658286361</v>
      </c>
      <c r="E20" s="356">
        <v>0.94021510543350506</v>
      </c>
      <c r="F20" s="356">
        <v>0.97105244980547589</v>
      </c>
      <c r="G20" s="356">
        <v>1</v>
      </c>
      <c r="H20" s="219">
        <v>0.96637846765586899</v>
      </c>
    </row>
    <row r="21" spans="1:8" ht="13.8" thickBot="1" x14ac:dyDescent="0.3">
      <c r="A21" s="370" t="s">
        <v>223</v>
      </c>
      <c r="B21" s="371">
        <v>3.4809947366699352E-2</v>
      </c>
      <c r="C21" s="372">
        <v>1.5146019453226677E-2</v>
      </c>
      <c r="D21" s="372">
        <v>4.3978063417136386E-2</v>
      </c>
      <c r="E21" s="372">
        <v>5.9784894566494974E-2</v>
      </c>
      <c r="F21" s="372">
        <v>2.8947550194524132E-2</v>
      </c>
      <c r="G21" s="372">
        <v>0</v>
      </c>
      <c r="H21" s="379">
        <v>3.36215323441309E-2</v>
      </c>
    </row>
    <row r="22" spans="1:8" x14ac:dyDescent="0.25">
      <c r="A22" s="72"/>
    </row>
    <row r="23" spans="1:8" x14ac:dyDescent="0.25">
      <c r="A23" s="72"/>
    </row>
    <row r="25" spans="1:8" ht="27" customHeight="1" thickBot="1" x14ac:dyDescent="0.3">
      <c r="A25" s="1053" t="s">
        <v>249</v>
      </c>
      <c r="B25" s="1053"/>
      <c r="C25" s="1053"/>
      <c r="D25" s="1053"/>
      <c r="E25" s="1053"/>
      <c r="F25" s="1053"/>
      <c r="G25" s="1053"/>
      <c r="H25" s="1053"/>
    </row>
    <row r="26" spans="1:8" ht="13.8" thickBot="1" x14ac:dyDescent="0.3">
      <c r="A26" s="40"/>
      <c r="B26" s="1061" t="s">
        <v>898</v>
      </c>
      <c r="C26" s="1062"/>
      <c r="D26" s="1062"/>
      <c r="E26" s="1062"/>
      <c r="F26" s="1062"/>
      <c r="G26" s="1062"/>
      <c r="H26" s="1062"/>
    </row>
    <row r="27" spans="1:8" ht="24.6" thickBot="1" x14ac:dyDescent="0.3">
      <c r="A27" s="310"/>
      <c r="B27" s="311" t="s">
        <v>180</v>
      </c>
      <c r="C27" s="312" t="s">
        <v>213</v>
      </c>
      <c r="D27" s="313" t="s">
        <v>214</v>
      </c>
      <c r="E27" s="313" t="s">
        <v>215</v>
      </c>
      <c r="F27" s="313" t="s">
        <v>216</v>
      </c>
      <c r="G27" s="313" t="s">
        <v>217</v>
      </c>
      <c r="H27" s="314" t="s">
        <v>218</v>
      </c>
    </row>
    <row r="28" spans="1:8" ht="13.8" thickBot="1" x14ac:dyDescent="0.3">
      <c r="A28" s="284" t="s">
        <v>180</v>
      </c>
      <c r="B28" s="285">
        <v>9.1696178106950077E-2</v>
      </c>
      <c r="C28" s="286">
        <v>5.0143758217761958E-2</v>
      </c>
      <c r="D28" s="287">
        <v>0.12460031389483239</v>
      </c>
      <c r="E28" s="287">
        <v>0.16962539472187288</v>
      </c>
      <c r="F28" s="287">
        <v>0.20272593282240026</v>
      </c>
      <c r="G28" s="287">
        <v>-0.16488475004775194</v>
      </c>
      <c r="H28" s="288">
        <v>-0.46728798264344085</v>
      </c>
    </row>
    <row r="29" spans="1:8" ht="13.8" thickTop="1" x14ac:dyDescent="0.25">
      <c r="A29" s="299" t="s">
        <v>222</v>
      </c>
      <c r="B29" s="300">
        <v>0.12515419136337869</v>
      </c>
      <c r="C29" s="301">
        <v>9.1732810482744176E-2</v>
      </c>
      <c r="D29" s="740">
        <v>0.16668230297782838</v>
      </c>
      <c r="E29" s="740">
        <v>0.19265918299694507</v>
      </c>
      <c r="F29" s="740">
        <v>0.19559548676530869</v>
      </c>
      <c r="G29" s="740">
        <v>-0.16488475004775194</v>
      </c>
      <c r="H29" s="743">
        <v>-0.4851985769651016</v>
      </c>
    </row>
    <row r="30" spans="1:8" ht="13.8" thickBot="1" x14ac:dyDescent="0.3">
      <c r="A30" s="363" t="s">
        <v>223</v>
      </c>
      <c r="B30" s="364">
        <v>-0.40165068771290036</v>
      </c>
      <c r="C30" s="741">
        <v>-0.69797913387769972</v>
      </c>
      <c r="D30" s="742">
        <v>-0.36965651214421202</v>
      </c>
      <c r="E30" s="742">
        <v>-0.1028608481257588</v>
      </c>
      <c r="F30" s="742">
        <v>0.50352281204682758</v>
      </c>
      <c r="G30" s="742" t="s">
        <v>695</v>
      </c>
      <c r="H30" s="1011" t="s">
        <v>899</v>
      </c>
    </row>
    <row r="31" spans="1:8" x14ac:dyDescent="0.25">
      <c r="A31" s="72"/>
    </row>
  </sheetData>
  <mergeCells count="5">
    <mergeCell ref="A1:H1"/>
    <mergeCell ref="A9:H9"/>
    <mergeCell ref="A17:H17"/>
    <mergeCell ref="A25:H25"/>
    <mergeCell ref="B26:H26"/>
  </mergeCells>
  <pageMargins left="0.78740157480314965" right="0.59055118110236227" top="0.78740157480314965" bottom="0.39370078740157483" header="0" footer="0.39370078740157483"/>
  <pageSetup paperSize="9" orientation="portrait" r:id="rId1"/>
  <headerFooter scaleWithDoc="0">
    <oddFooter>&amp;R&amp;9&amp;P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6"/>
  <sheetViews>
    <sheetView showGridLines="0" zoomScaleNormal="100" workbookViewId="0"/>
  </sheetViews>
  <sheetFormatPr baseColWidth="10" defaultColWidth="11.44140625" defaultRowHeight="13.2" x14ac:dyDescent="0.25"/>
  <cols>
    <col min="1" max="1" width="14.88671875" style="842" bestFit="1" customWidth="1"/>
    <col min="2" max="2" width="7.6640625" style="842" bestFit="1" customWidth="1"/>
    <col min="3" max="3" width="9.44140625" style="842" bestFit="1" customWidth="1"/>
    <col min="4" max="4" width="7" style="842" bestFit="1" customWidth="1"/>
    <col min="5" max="5" width="7.5546875" style="842" customWidth="1"/>
    <col min="6" max="6" width="6.33203125" style="842" bestFit="1" customWidth="1"/>
    <col min="7" max="8" width="8.33203125" style="842" customWidth="1"/>
    <col min="9" max="10" width="8.109375" style="842" bestFit="1" customWidth="1"/>
    <col min="11" max="11" width="10" style="842" customWidth="1"/>
    <col min="12" max="16384" width="11.44140625" style="842"/>
  </cols>
  <sheetData>
    <row r="1" spans="1:11" ht="20.399999999999999" x14ac:dyDescent="0.35">
      <c r="A1" s="1050" t="s">
        <v>179</v>
      </c>
      <c r="B1" s="1050"/>
      <c r="C1" s="1050"/>
      <c r="D1" s="1050"/>
      <c r="E1" s="1050"/>
      <c r="F1" s="1050"/>
      <c r="G1" s="1050"/>
      <c r="H1" s="1050"/>
      <c r="I1" s="1050"/>
      <c r="J1" s="1050"/>
      <c r="K1" s="841"/>
    </row>
    <row r="3" spans="1:11" ht="18" thickBot="1" x14ac:dyDescent="0.35">
      <c r="A3" s="1049" t="s">
        <v>24</v>
      </c>
      <c r="B3" s="1049"/>
      <c r="C3" s="1049"/>
      <c r="D3" s="1049"/>
      <c r="E3" s="1049"/>
      <c r="F3" s="1049"/>
      <c r="G3" s="841"/>
      <c r="H3" s="841"/>
      <c r="I3" s="841"/>
      <c r="J3" s="841"/>
      <c r="K3" s="841"/>
    </row>
    <row r="4" spans="1:11" s="847" customFormat="1" ht="30" customHeight="1" x14ac:dyDescent="0.25">
      <c r="A4" s="843"/>
      <c r="B4" s="844" t="s">
        <v>37</v>
      </c>
      <c r="C4" s="844" t="s">
        <v>36</v>
      </c>
      <c r="D4" s="844" t="s">
        <v>21</v>
      </c>
      <c r="E4" s="844" t="s">
        <v>38</v>
      </c>
      <c r="F4" s="845" t="s">
        <v>23</v>
      </c>
      <c r="G4" s="846"/>
      <c r="H4" s="846"/>
    </row>
    <row r="5" spans="1:11" x14ac:dyDescent="0.25">
      <c r="A5" s="848" t="s">
        <v>36</v>
      </c>
      <c r="B5" s="849" t="s">
        <v>25</v>
      </c>
      <c r="C5" s="850"/>
      <c r="D5" s="850"/>
      <c r="E5" s="850"/>
      <c r="F5" s="851"/>
      <c r="G5" s="852"/>
      <c r="H5" s="852"/>
    </row>
    <row r="6" spans="1:11" s="847" customFormat="1" x14ac:dyDescent="0.25">
      <c r="A6" s="853" t="s">
        <v>20</v>
      </c>
      <c r="B6" s="854" t="s">
        <v>26</v>
      </c>
      <c r="C6" s="850"/>
      <c r="D6" s="850"/>
      <c r="E6" s="850"/>
      <c r="F6" s="851"/>
      <c r="G6" s="846"/>
      <c r="H6" s="846"/>
    </row>
    <row r="7" spans="1:11" x14ac:dyDescent="0.25">
      <c r="A7" s="855" t="s">
        <v>21</v>
      </c>
      <c r="B7" s="856" t="s">
        <v>27</v>
      </c>
      <c r="C7" s="849" t="s">
        <v>30</v>
      </c>
      <c r="D7" s="850"/>
      <c r="E7" s="850"/>
      <c r="F7" s="851"/>
      <c r="G7" s="852"/>
      <c r="H7" s="852"/>
    </row>
    <row r="8" spans="1:11" x14ac:dyDescent="0.25">
      <c r="A8" s="857" t="s">
        <v>22</v>
      </c>
      <c r="B8" s="854" t="s">
        <v>28</v>
      </c>
      <c r="C8" s="858" t="s">
        <v>31</v>
      </c>
      <c r="D8" s="854" t="s">
        <v>9</v>
      </c>
      <c r="E8" s="850"/>
      <c r="F8" s="851"/>
      <c r="G8" s="852"/>
      <c r="H8" s="852"/>
    </row>
    <row r="9" spans="1:11" ht="13.8" thickBot="1" x14ac:dyDescent="0.3">
      <c r="A9" s="859" t="s">
        <v>23</v>
      </c>
      <c r="B9" s="860" t="s">
        <v>29</v>
      </c>
      <c r="C9" s="861" t="s">
        <v>8</v>
      </c>
      <c r="D9" s="860" t="s">
        <v>10</v>
      </c>
      <c r="E9" s="860" t="s">
        <v>11</v>
      </c>
      <c r="F9" s="862"/>
      <c r="G9" s="852"/>
      <c r="H9" s="852"/>
    </row>
    <row r="10" spans="1:11" x14ac:dyDescent="0.25">
      <c r="B10" s="863"/>
      <c r="C10" s="863"/>
      <c r="D10" s="863"/>
      <c r="E10" s="863"/>
      <c r="F10" s="863"/>
      <c r="G10" s="863"/>
      <c r="H10" s="863"/>
      <c r="I10" s="863"/>
    </row>
    <row r="12" spans="1:11" ht="18" thickBot="1" x14ac:dyDescent="0.35">
      <c r="A12" s="1049" t="s">
        <v>32</v>
      </c>
      <c r="B12" s="1049"/>
      <c r="C12" s="1049"/>
      <c r="D12" s="1049"/>
      <c r="E12" s="1049"/>
      <c r="F12" s="1049"/>
      <c r="G12" s="1049"/>
      <c r="H12" s="1049"/>
      <c r="I12" s="1049"/>
      <c r="J12" s="847"/>
    </row>
    <row r="13" spans="1:11" ht="26.4" x14ac:dyDescent="0.25">
      <c r="A13" s="864"/>
      <c r="B13" s="865" t="s">
        <v>37</v>
      </c>
      <c r="C13" s="865" t="s">
        <v>36</v>
      </c>
      <c r="D13" s="865" t="s">
        <v>21</v>
      </c>
      <c r="E13" s="865" t="s">
        <v>38</v>
      </c>
      <c r="F13" s="865" t="s">
        <v>23</v>
      </c>
      <c r="G13" s="865" t="s">
        <v>33</v>
      </c>
      <c r="H13" s="865" t="s">
        <v>39</v>
      </c>
      <c r="I13" s="866" t="s">
        <v>40</v>
      </c>
      <c r="J13" s="847"/>
    </row>
    <row r="14" spans="1:11" x14ac:dyDescent="0.25">
      <c r="A14" s="867" t="s">
        <v>36</v>
      </c>
      <c r="B14" s="868" t="s">
        <v>41</v>
      </c>
      <c r="C14" s="850"/>
      <c r="D14" s="850"/>
      <c r="E14" s="850"/>
      <c r="F14" s="850"/>
      <c r="G14" s="850"/>
      <c r="H14" s="850"/>
      <c r="I14" s="851"/>
    </row>
    <row r="15" spans="1:11" x14ac:dyDescent="0.25">
      <c r="A15" s="869" t="s">
        <v>21</v>
      </c>
      <c r="B15" s="870" t="s">
        <v>42</v>
      </c>
      <c r="C15" s="870" t="s">
        <v>57</v>
      </c>
      <c r="D15" s="850"/>
      <c r="E15" s="850"/>
      <c r="F15" s="850"/>
      <c r="G15" s="850"/>
      <c r="H15" s="850"/>
      <c r="I15" s="851"/>
    </row>
    <row r="16" spans="1:11" x14ac:dyDescent="0.25">
      <c r="A16" s="871" t="s">
        <v>22</v>
      </c>
      <c r="B16" s="868" t="s">
        <v>12</v>
      </c>
      <c r="C16" s="868" t="s">
        <v>15</v>
      </c>
      <c r="D16" s="868" t="s">
        <v>60</v>
      </c>
      <c r="E16" s="850"/>
      <c r="F16" s="850"/>
      <c r="G16" s="850"/>
      <c r="H16" s="850"/>
      <c r="I16" s="851"/>
    </row>
    <row r="17" spans="1:9" x14ac:dyDescent="0.25">
      <c r="A17" s="869" t="s">
        <v>23</v>
      </c>
      <c r="B17" s="870" t="s">
        <v>43</v>
      </c>
      <c r="C17" s="870" t="s">
        <v>58</v>
      </c>
      <c r="D17" s="870" t="s">
        <v>61</v>
      </c>
      <c r="E17" s="870" t="s">
        <v>65</v>
      </c>
      <c r="F17" s="850"/>
      <c r="G17" s="850"/>
      <c r="H17" s="850"/>
      <c r="I17" s="851"/>
    </row>
    <row r="18" spans="1:9" x14ac:dyDescent="0.25">
      <c r="A18" s="867" t="s">
        <v>33</v>
      </c>
      <c r="B18" s="868" t="s">
        <v>13</v>
      </c>
      <c r="C18" s="868" t="s">
        <v>16</v>
      </c>
      <c r="D18" s="868" t="s">
        <v>62</v>
      </c>
      <c r="E18" s="868" t="s">
        <v>66</v>
      </c>
      <c r="F18" s="868" t="s">
        <v>69</v>
      </c>
      <c r="G18" s="850"/>
      <c r="H18" s="850"/>
      <c r="I18" s="851"/>
    </row>
    <row r="19" spans="1:9" x14ac:dyDescent="0.25">
      <c r="A19" s="872" t="s">
        <v>34</v>
      </c>
      <c r="B19" s="870" t="s">
        <v>56</v>
      </c>
      <c r="C19" s="870" t="s">
        <v>59</v>
      </c>
      <c r="D19" s="870" t="s">
        <v>63</v>
      </c>
      <c r="E19" s="870" t="s">
        <v>67</v>
      </c>
      <c r="F19" s="870" t="s">
        <v>70</v>
      </c>
      <c r="G19" s="870" t="s">
        <v>72</v>
      </c>
      <c r="H19" s="850"/>
      <c r="I19" s="851"/>
    </row>
    <row r="20" spans="1:9" ht="13.8" thickBot="1" x14ac:dyDescent="0.3">
      <c r="A20" s="873" t="s">
        <v>35</v>
      </c>
      <c r="B20" s="874" t="s">
        <v>14</v>
      </c>
      <c r="C20" s="874" t="s">
        <v>17</v>
      </c>
      <c r="D20" s="874" t="s">
        <v>64</v>
      </c>
      <c r="E20" s="874" t="s">
        <v>68</v>
      </c>
      <c r="F20" s="874" t="s">
        <v>71</v>
      </c>
      <c r="G20" s="874" t="s">
        <v>73</v>
      </c>
      <c r="H20" s="874" t="s">
        <v>74</v>
      </c>
      <c r="I20" s="862"/>
    </row>
    <row r="23" spans="1:9" ht="18" thickBot="1" x14ac:dyDescent="0.35">
      <c r="A23" s="1049" t="s">
        <v>82</v>
      </c>
      <c r="B23" s="1049"/>
      <c r="C23" s="1049"/>
      <c r="D23" s="1049"/>
      <c r="E23" s="1049"/>
      <c r="F23" s="1049"/>
    </row>
    <row r="24" spans="1:9" ht="39.9" customHeight="1" x14ac:dyDescent="0.25">
      <c r="A24" s="875"/>
      <c r="B24" s="876" t="s">
        <v>37</v>
      </c>
      <c r="C24" s="876" t="s">
        <v>36</v>
      </c>
      <c r="D24" s="876" t="s">
        <v>21</v>
      </c>
      <c r="E24" s="876" t="s">
        <v>38</v>
      </c>
      <c r="F24" s="877" t="s">
        <v>23</v>
      </c>
    </row>
    <row r="25" spans="1:9" x14ac:dyDescent="0.25">
      <c r="A25" s="878" t="s">
        <v>36</v>
      </c>
      <c r="B25" s="879" t="s">
        <v>75</v>
      </c>
      <c r="C25" s="850"/>
      <c r="D25" s="850"/>
      <c r="E25" s="850"/>
      <c r="F25" s="851"/>
    </row>
    <row r="26" spans="1:9" x14ac:dyDescent="0.25">
      <c r="A26" s="880" t="s">
        <v>21</v>
      </c>
      <c r="B26" s="881" t="s">
        <v>76</v>
      </c>
      <c r="C26" s="881" t="s">
        <v>79</v>
      </c>
      <c r="D26" s="850"/>
      <c r="E26" s="850"/>
      <c r="F26" s="851"/>
    </row>
    <row r="27" spans="1:9" x14ac:dyDescent="0.25">
      <c r="A27" s="882" t="s">
        <v>22</v>
      </c>
      <c r="B27" s="879" t="s">
        <v>77</v>
      </c>
      <c r="C27" s="879" t="s">
        <v>80</v>
      </c>
      <c r="D27" s="879" t="s">
        <v>83</v>
      </c>
      <c r="E27" s="850"/>
      <c r="F27" s="851"/>
    </row>
    <row r="28" spans="1:9" ht="13.8" thickBot="1" x14ac:dyDescent="0.3">
      <c r="A28" s="883" t="s">
        <v>23</v>
      </c>
      <c r="B28" s="884" t="s">
        <v>78</v>
      </c>
      <c r="C28" s="884" t="s">
        <v>81</v>
      </c>
      <c r="D28" s="884" t="s">
        <v>84</v>
      </c>
      <c r="E28" s="884" t="s">
        <v>85</v>
      </c>
      <c r="F28" s="862"/>
    </row>
    <row r="31" spans="1:9" ht="18" thickBot="1" x14ac:dyDescent="0.35">
      <c r="A31" s="1051" t="s">
        <v>92</v>
      </c>
      <c r="B31" s="1051"/>
      <c r="C31" s="1051"/>
      <c r="D31" s="1051"/>
      <c r="E31" s="1051"/>
      <c r="F31" s="1051"/>
      <c r="G31" s="1051"/>
      <c r="H31" s="1051"/>
      <c r="I31" s="1051"/>
    </row>
    <row r="32" spans="1:9" ht="39.9" customHeight="1" x14ac:dyDescent="0.25">
      <c r="A32" s="843"/>
      <c r="B32" s="844" t="s">
        <v>37</v>
      </c>
      <c r="C32" s="844" t="s">
        <v>36</v>
      </c>
      <c r="D32" s="844" t="s">
        <v>21</v>
      </c>
      <c r="E32" s="845" t="s">
        <v>38</v>
      </c>
    </row>
    <row r="33" spans="1:14" x14ac:dyDescent="0.25">
      <c r="A33" s="885" t="s">
        <v>36</v>
      </c>
      <c r="B33" s="858" t="s">
        <v>86</v>
      </c>
      <c r="C33" s="850"/>
      <c r="D33" s="850"/>
      <c r="E33" s="851"/>
    </row>
    <row r="34" spans="1:14" x14ac:dyDescent="0.25">
      <c r="A34" s="886" t="s">
        <v>20</v>
      </c>
      <c r="B34" s="887" t="s">
        <v>87</v>
      </c>
      <c r="C34" s="850"/>
      <c r="D34" s="850"/>
      <c r="E34" s="851"/>
    </row>
    <row r="35" spans="1:14" x14ac:dyDescent="0.25">
      <c r="A35" s="857" t="s">
        <v>21</v>
      </c>
      <c r="B35" s="858" t="s">
        <v>88</v>
      </c>
      <c r="C35" s="858" t="s">
        <v>90</v>
      </c>
      <c r="D35" s="850"/>
      <c r="E35" s="851"/>
    </row>
    <row r="36" spans="1:14" ht="13.8" thickBot="1" x14ac:dyDescent="0.3">
      <c r="A36" s="859" t="s">
        <v>22</v>
      </c>
      <c r="B36" s="888" t="s">
        <v>89</v>
      </c>
      <c r="C36" s="861" t="s">
        <v>91</v>
      </c>
      <c r="D36" s="861" t="s">
        <v>157</v>
      </c>
      <c r="E36" s="862"/>
    </row>
    <row r="39" spans="1:14" ht="18" thickBot="1" x14ac:dyDescent="0.35">
      <c r="A39" s="1049" t="s">
        <v>105</v>
      </c>
      <c r="B39" s="1049"/>
      <c r="C39" s="1049"/>
      <c r="D39" s="1049"/>
      <c r="E39" s="1049"/>
      <c r="F39" s="1049"/>
      <c r="G39" s="1049"/>
      <c r="H39" s="1049"/>
      <c r="I39" s="1049"/>
    </row>
    <row r="40" spans="1:14" ht="39.9" customHeight="1" x14ac:dyDescent="0.25">
      <c r="A40" s="864"/>
      <c r="B40" s="865" t="s">
        <v>37</v>
      </c>
      <c r="C40" s="865" t="s">
        <v>36</v>
      </c>
      <c r="D40" s="865" t="s">
        <v>21</v>
      </c>
      <c r="E40" s="865" t="s">
        <v>38</v>
      </c>
      <c r="F40" s="865" t="s">
        <v>23</v>
      </c>
      <c r="G40" s="865" t="s">
        <v>33</v>
      </c>
      <c r="H40" s="865" t="s">
        <v>39</v>
      </c>
      <c r="I40" s="866" t="s">
        <v>40</v>
      </c>
    </row>
    <row r="41" spans="1:14" x14ac:dyDescent="0.25">
      <c r="A41" s="872" t="s">
        <v>36</v>
      </c>
      <c r="B41" s="870" t="s">
        <v>93</v>
      </c>
      <c r="C41" s="850"/>
      <c r="D41" s="850"/>
      <c r="E41" s="850"/>
      <c r="F41" s="850"/>
      <c r="G41" s="850"/>
      <c r="H41" s="850"/>
      <c r="I41" s="851"/>
    </row>
    <row r="42" spans="1:14" x14ac:dyDescent="0.25">
      <c r="A42" s="871" t="s">
        <v>21</v>
      </c>
      <c r="B42" s="868" t="s">
        <v>94</v>
      </c>
      <c r="C42" s="868" t="s">
        <v>100</v>
      </c>
      <c r="D42" s="850"/>
      <c r="E42" s="850"/>
      <c r="F42" s="850"/>
      <c r="G42" s="850"/>
      <c r="H42" s="850"/>
      <c r="I42" s="851"/>
    </row>
    <row r="43" spans="1:14" x14ac:dyDescent="0.25">
      <c r="A43" s="869" t="s">
        <v>22</v>
      </c>
      <c r="B43" s="870" t="s">
        <v>95</v>
      </c>
      <c r="C43" s="870" t="s">
        <v>101</v>
      </c>
      <c r="D43" s="870" t="s">
        <v>107</v>
      </c>
      <c r="E43" s="850"/>
      <c r="F43" s="850"/>
      <c r="G43" s="850"/>
      <c r="H43" s="850"/>
      <c r="I43" s="851"/>
    </row>
    <row r="44" spans="1:14" x14ac:dyDescent="0.25">
      <c r="A44" s="871" t="s">
        <v>23</v>
      </c>
      <c r="B44" s="868" t="s">
        <v>96</v>
      </c>
      <c r="C44" s="868" t="s">
        <v>102</v>
      </c>
      <c r="D44" s="868" t="s">
        <v>108</v>
      </c>
      <c r="E44" s="868" t="s">
        <v>112</v>
      </c>
      <c r="F44" s="850"/>
      <c r="G44" s="850"/>
      <c r="H44" s="850"/>
      <c r="I44" s="851"/>
      <c r="K44" s="889"/>
    </row>
    <row r="45" spans="1:14" x14ac:dyDescent="0.25">
      <c r="A45" s="872" t="s">
        <v>33</v>
      </c>
      <c r="B45" s="870" t="s">
        <v>97</v>
      </c>
      <c r="C45" s="870" t="s">
        <v>103</v>
      </c>
      <c r="D45" s="870" t="s">
        <v>109</v>
      </c>
      <c r="E45" s="870" t="s">
        <v>113</v>
      </c>
      <c r="F45" s="870" t="s">
        <v>116</v>
      </c>
      <c r="G45" s="850"/>
      <c r="H45" s="850"/>
      <c r="I45" s="851"/>
      <c r="K45" s="889"/>
    </row>
    <row r="46" spans="1:14" x14ac:dyDescent="0.25">
      <c r="A46" s="867" t="s">
        <v>34</v>
      </c>
      <c r="B46" s="868" t="s">
        <v>98</v>
      </c>
      <c r="C46" s="868" t="s">
        <v>104</v>
      </c>
      <c r="D46" s="868" t="s">
        <v>110</v>
      </c>
      <c r="E46" s="868" t="s">
        <v>114</v>
      </c>
      <c r="F46" s="868" t="s">
        <v>117</v>
      </c>
      <c r="G46" s="868" t="s">
        <v>119</v>
      </c>
      <c r="H46" s="850"/>
      <c r="I46" s="851"/>
      <c r="K46" s="889"/>
    </row>
    <row r="47" spans="1:14" ht="13.8" thickBot="1" x14ac:dyDescent="0.3">
      <c r="A47" s="890" t="s">
        <v>35</v>
      </c>
      <c r="B47" s="891" t="s">
        <v>99</v>
      </c>
      <c r="C47" s="891" t="s">
        <v>106</v>
      </c>
      <c r="D47" s="891" t="s">
        <v>111</v>
      </c>
      <c r="E47" s="891" t="s">
        <v>115</v>
      </c>
      <c r="F47" s="891" t="s">
        <v>118</v>
      </c>
      <c r="G47" s="891" t="s">
        <v>120</v>
      </c>
      <c r="H47" s="891" t="s">
        <v>121</v>
      </c>
      <c r="I47" s="862"/>
      <c r="K47" s="889"/>
    </row>
    <row r="48" spans="1:14" x14ac:dyDescent="0.25">
      <c r="N48" s="889"/>
    </row>
    <row r="49" spans="1:14" x14ac:dyDescent="0.25">
      <c r="N49" s="889"/>
    </row>
    <row r="50" spans="1:14" ht="18" thickBot="1" x14ac:dyDescent="0.35">
      <c r="A50" s="1051" t="s">
        <v>158</v>
      </c>
      <c r="B50" s="1051"/>
      <c r="C50" s="1051"/>
      <c r="D50" s="1051"/>
      <c r="E50" s="1051"/>
      <c r="F50" s="1051"/>
      <c r="G50" s="1051"/>
      <c r="H50" s="1051"/>
      <c r="I50" s="1051"/>
      <c r="N50" s="889"/>
    </row>
    <row r="51" spans="1:14" ht="39.9" customHeight="1" x14ac:dyDescent="0.25">
      <c r="A51" s="875"/>
      <c r="B51" s="876" t="s">
        <v>37</v>
      </c>
      <c r="C51" s="876" t="s">
        <v>36</v>
      </c>
      <c r="D51" s="876" t="s">
        <v>21</v>
      </c>
      <c r="E51" s="877" t="s">
        <v>38</v>
      </c>
    </row>
    <row r="52" spans="1:14" x14ac:dyDescent="0.25">
      <c r="A52" s="892" t="s">
        <v>36</v>
      </c>
      <c r="B52" s="881" t="s">
        <v>122</v>
      </c>
      <c r="C52" s="850"/>
      <c r="D52" s="850"/>
      <c r="E52" s="851"/>
    </row>
    <row r="53" spans="1:14" x14ac:dyDescent="0.25">
      <c r="A53" s="882" t="s">
        <v>21</v>
      </c>
      <c r="B53" s="879" t="s">
        <v>123</v>
      </c>
      <c r="C53" s="879" t="s">
        <v>125</v>
      </c>
      <c r="D53" s="850"/>
      <c r="E53" s="851"/>
    </row>
    <row r="54" spans="1:14" ht="13.8" thickBot="1" x14ac:dyDescent="0.3">
      <c r="A54" s="883" t="s">
        <v>22</v>
      </c>
      <c r="B54" s="884" t="s">
        <v>124</v>
      </c>
      <c r="C54" s="884" t="s">
        <v>126</v>
      </c>
      <c r="D54" s="884" t="s">
        <v>127</v>
      </c>
      <c r="E54" s="862"/>
    </row>
    <row r="55" spans="1:14" x14ac:dyDescent="0.25">
      <c r="N55" s="889"/>
    </row>
    <row r="56" spans="1:14" x14ac:dyDescent="0.25">
      <c r="N56" s="889"/>
    </row>
    <row r="57" spans="1:14" ht="18" thickBot="1" x14ac:dyDescent="0.35">
      <c r="A57" s="1049" t="s">
        <v>155</v>
      </c>
      <c r="B57" s="1049"/>
      <c r="C57" s="1049"/>
      <c r="D57" s="1049"/>
      <c r="E57" s="1049"/>
      <c r="F57" s="1049"/>
      <c r="G57" s="1049"/>
      <c r="H57" s="1049"/>
      <c r="I57" s="1049"/>
      <c r="N57" s="889"/>
    </row>
    <row r="58" spans="1:14" ht="39.9" customHeight="1" x14ac:dyDescent="0.25">
      <c r="A58" s="864"/>
      <c r="B58" s="865" t="s">
        <v>37</v>
      </c>
      <c r="C58" s="865" t="s">
        <v>36</v>
      </c>
      <c r="D58" s="865" t="s">
        <v>21</v>
      </c>
      <c r="E58" s="865" t="s">
        <v>38</v>
      </c>
      <c r="F58" s="865" t="s">
        <v>23</v>
      </c>
      <c r="G58" s="865" t="s">
        <v>33</v>
      </c>
      <c r="H58" s="865" t="s">
        <v>39</v>
      </c>
      <c r="I58" s="866" t="s">
        <v>40</v>
      </c>
      <c r="K58" s="889"/>
      <c r="L58" s="889"/>
    </row>
    <row r="59" spans="1:14" x14ac:dyDescent="0.25">
      <c r="A59" s="867" t="s">
        <v>36</v>
      </c>
      <c r="B59" s="868" t="s">
        <v>128</v>
      </c>
      <c r="C59" s="850"/>
      <c r="D59" s="850"/>
      <c r="E59" s="850"/>
      <c r="F59" s="850"/>
      <c r="G59" s="850"/>
      <c r="H59" s="850"/>
      <c r="I59" s="851"/>
      <c r="L59" s="889"/>
    </row>
    <row r="60" spans="1:14" x14ac:dyDescent="0.25">
      <c r="A60" s="869" t="s">
        <v>21</v>
      </c>
      <c r="B60" s="870" t="s">
        <v>129</v>
      </c>
      <c r="C60" s="870" t="s">
        <v>135</v>
      </c>
      <c r="D60" s="850"/>
      <c r="E60" s="850"/>
      <c r="F60" s="850"/>
      <c r="G60" s="850"/>
      <c r="H60" s="850"/>
      <c r="I60" s="851"/>
      <c r="L60" s="889"/>
    </row>
    <row r="61" spans="1:14" x14ac:dyDescent="0.25">
      <c r="A61" s="871" t="s">
        <v>22</v>
      </c>
      <c r="B61" s="868" t="s">
        <v>130</v>
      </c>
      <c r="C61" s="868" t="s">
        <v>136</v>
      </c>
      <c r="D61" s="868" t="s">
        <v>141</v>
      </c>
      <c r="E61" s="850"/>
      <c r="F61" s="850"/>
      <c r="G61" s="850"/>
      <c r="H61" s="850"/>
      <c r="I61" s="851"/>
      <c r="L61" s="889"/>
    </row>
    <row r="62" spans="1:14" x14ac:dyDescent="0.25">
      <c r="A62" s="869" t="s">
        <v>23</v>
      </c>
      <c r="B62" s="870" t="s">
        <v>131</v>
      </c>
      <c r="C62" s="870" t="s">
        <v>137</v>
      </c>
      <c r="D62" s="870" t="s">
        <v>142</v>
      </c>
      <c r="E62" s="870" t="s">
        <v>146</v>
      </c>
      <c r="F62" s="850"/>
      <c r="G62" s="850"/>
      <c r="H62" s="850"/>
      <c r="I62" s="851"/>
      <c r="L62" s="889"/>
    </row>
    <row r="63" spans="1:14" x14ac:dyDescent="0.25">
      <c r="A63" s="867" t="s">
        <v>33</v>
      </c>
      <c r="B63" s="868" t="s">
        <v>132</v>
      </c>
      <c r="C63" s="868" t="s">
        <v>138</v>
      </c>
      <c r="D63" s="868" t="s">
        <v>143</v>
      </c>
      <c r="E63" s="868" t="s">
        <v>147</v>
      </c>
      <c r="F63" s="868" t="s">
        <v>150</v>
      </c>
      <c r="G63" s="850"/>
      <c r="H63" s="850"/>
      <c r="I63" s="851"/>
      <c r="L63" s="889"/>
    </row>
    <row r="64" spans="1:14" x14ac:dyDescent="0.25">
      <c r="A64" s="872" t="s">
        <v>34</v>
      </c>
      <c r="B64" s="870" t="s">
        <v>133</v>
      </c>
      <c r="C64" s="870" t="s">
        <v>139</v>
      </c>
      <c r="D64" s="870" t="s">
        <v>144</v>
      </c>
      <c r="E64" s="870" t="s">
        <v>148</v>
      </c>
      <c r="F64" s="870" t="s">
        <v>151</v>
      </c>
      <c r="G64" s="870" t="s">
        <v>153</v>
      </c>
      <c r="H64" s="850"/>
      <c r="I64" s="851"/>
      <c r="L64" s="889"/>
    </row>
    <row r="65" spans="1:14" ht="13.8" thickBot="1" x14ac:dyDescent="0.3">
      <c r="A65" s="873" t="s">
        <v>35</v>
      </c>
      <c r="B65" s="874" t="s">
        <v>134</v>
      </c>
      <c r="C65" s="874" t="s">
        <v>140</v>
      </c>
      <c r="D65" s="874" t="s">
        <v>145</v>
      </c>
      <c r="E65" s="874" t="s">
        <v>149</v>
      </c>
      <c r="F65" s="874" t="s">
        <v>152</v>
      </c>
      <c r="G65" s="874" t="s">
        <v>154</v>
      </c>
      <c r="H65" s="874" t="s">
        <v>156</v>
      </c>
      <c r="I65" s="862"/>
      <c r="L65" s="889"/>
    </row>
    <row r="66" spans="1:14" x14ac:dyDescent="0.25">
      <c r="N66" s="889"/>
    </row>
  </sheetData>
  <mergeCells count="8">
    <mergeCell ref="A57:I57"/>
    <mergeCell ref="A1:J1"/>
    <mergeCell ref="A31:I31"/>
    <mergeCell ref="A50:I50"/>
    <mergeCell ref="A3:F3"/>
    <mergeCell ref="A12:I12"/>
    <mergeCell ref="A23:F23"/>
    <mergeCell ref="A39:I39"/>
  </mergeCells>
  <pageMargins left="0.78740157480314965" right="0.59055118110236227" top="0.78740157480314965" bottom="0.39370078740157483" header="0" footer="0.39370078740157483"/>
  <pageSetup paperSize="9" fitToHeight="0" orientation="portrait" r:id="rId1"/>
  <headerFooter scaleWithDoc="0">
    <oddFooter>&amp;R&amp;9&amp;P</oddFooter>
  </headerFooter>
  <rowBreaks count="1" manualBreakCount="1">
    <brk id="49"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2"/>
  <sheetViews>
    <sheetView showZeros="0" zoomScaleNormal="100" workbookViewId="0"/>
  </sheetViews>
  <sheetFormatPr baseColWidth="10" defaultRowHeight="13.2" x14ac:dyDescent="0.25"/>
  <cols>
    <col min="1" max="1" width="20.109375" customWidth="1"/>
    <col min="2" max="2" width="8.88671875" bestFit="1" customWidth="1"/>
    <col min="3" max="3" width="11" bestFit="1" customWidth="1"/>
    <col min="4" max="4" width="13" customWidth="1"/>
    <col min="5" max="5" width="12" customWidth="1"/>
    <col min="6" max="6" width="10.5546875" bestFit="1" customWidth="1"/>
    <col min="7" max="7" width="8.109375" style="1" bestFit="1" customWidth="1"/>
    <col min="8" max="8" width="8.6640625" customWidth="1"/>
    <col min="9" max="9" width="11.44140625" customWidth="1"/>
  </cols>
  <sheetData>
    <row r="1" spans="1:8" ht="27" customHeight="1" thickBot="1" x14ac:dyDescent="0.3">
      <c r="A1" s="1054" t="s">
        <v>242</v>
      </c>
      <c r="B1" s="1054"/>
      <c r="C1" s="1054"/>
      <c r="D1" s="1054"/>
      <c r="E1" s="1054"/>
      <c r="F1" s="1053"/>
      <c r="G1" s="1053"/>
      <c r="H1" s="1053"/>
    </row>
    <row r="2" spans="1:8" ht="24.6" thickBot="1" x14ac:dyDescent="0.3">
      <c r="A2" s="255"/>
      <c r="B2" s="257" t="s">
        <v>180</v>
      </c>
      <c r="C2" s="190" t="s">
        <v>219</v>
      </c>
      <c r="D2" s="232" t="s">
        <v>220</v>
      </c>
      <c r="E2" s="192" t="s">
        <v>221</v>
      </c>
      <c r="F2" s="1"/>
      <c r="H2" s="1"/>
    </row>
    <row r="3" spans="1:8" ht="13.8" thickBot="1" x14ac:dyDescent="0.3">
      <c r="A3" s="193" t="s">
        <v>180</v>
      </c>
      <c r="B3" s="765">
        <v>2352200.9433462629</v>
      </c>
      <c r="C3" s="194">
        <v>1321119.8719520418</v>
      </c>
      <c r="D3" s="261">
        <v>453784.38185975881</v>
      </c>
      <c r="E3" s="195">
        <v>577296.68953446264</v>
      </c>
      <c r="G3"/>
    </row>
    <row r="4" spans="1:8" ht="13.8" thickTop="1" x14ac:dyDescent="0.25">
      <c r="A4" s="250" t="s">
        <v>222</v>
      </c>
      <c r="B4" s="273">
        <v>2270320.9523124788</v>
      </c>
      <c r="C4" s="35">
        <v>1244797.2883877677</v>
      </c>
      <c r="D4" s="274">
        <v>448954.67361429881</v>
      </c>
      <c r="E4" s="224">
        <v>576568.9903104126</v>
      </c>
      <c r="G4"/>
    </row>
    <row r="5" spans="1:8" ht="13.8" thickBot="1" x14ac:dyDescent="0.3">
      <c r="A5" s="370" t="s">
        <v>223</v>
      </c>
      <c r="B5" s="375">
        <v>81879.991033784012</v>
      </c>
      <c r="C5" s="27">
        <v>76322.583564274013</v>
      </c>
      <c r="D5" s="27">
        <v>134277.40851509577</v>
      </c>
      <c r="E5" s="28">
        <v>727.69922405</v>
      </c>
      <c r="G5"/>
    </row>
    <row r="6" spans="1:8" x14ac:dyDescent="0.25">
      <c r="A6" s="72"/>
    </row>
    <row r="7" spans="1:8" x14ac:dyDescent="0.25">
      <c r="A7" s="72"/>
    </row>
    <row r="8" spans="1:8" ht="27" customHeight="1" thickBot="1" x14ac:dyDescent="0.3">
      <c r="A8" s="1054" t="s">
        <v>243</v>
      </c>
      <c r="B8" s="1054"/>
      <c r="C8" s="1054"/>
      <c r="D8" s="1054"/>
      <c r="E8" s="1054"/>
      <c r="F8" s="1053"/>
      <c r="G8" s="1053"/>
      <c r="H8" s="1053"/>
    </row>
    <row r="9" spans="1:8" ht="24.6" thickBot="1" x14ac:dyDescent="0.3">
      <c r="A9" s="255"/>
      <c r="B9" s="257" t="s">
        <v>180</v>
      </c>
      <c r="C9" s="190" t="s">
        <v>219</v>
      </c>
      <c r="D9" s="232" t="s">
        <v>220</v>
      </c>
      <c r="E9" s="258" t="s">
        <v>221</v>
      </c>
      <c r="F9" s="783"/>
      <c r="G9" s="784"/>
      <c r="H9" s="784"/>
    </row>
    <row r="10" spans="1:8" ht="13.8" thickBot="1" x14ac:dyDescent="0.3">
      <c r="A10" s="193" t="s">
        <v>180</v>
      </c>
      <c r="B10" s="335">
        <v>1</v>
      </c>
      <c r="C10" s="204">
        <v>0.56165264098253631</v>
      </c>
      <c r="D10" s="336">
        <v>0.19291905444702395</v>
      </c>
      <c r="E10" s="337">
        <v>0.2454283045704399</v>
      </c>
      <c r="G10"/>
    </row>
    <row r="11" spans="1:8" ht="13.8" thickTop="1" x14ac:dyDescent="0.25">
      <c r="A11" s="250" t="s">
        <v>222</v>
      </c>
      <c r="B11" s="344">
        <v>1</v>
      </c>
      <c r="C11" s="218">
        <v>0.54829132732085994</v>
      </c>
      <c r="D11" s="345">
        <v>0.19774942972578721</v>
      </c>
      <c r="E11" s="356">
        <v>0.25395924295335304</v>
      </c>
      <c r="G11"/>
    </row>
    <row r="12" spans="1:8" ht="13.8" thickBot="1" x14ac:dyDescent="0.3">
      <c r="A12" s="370" t="s">
        <v>223</v>
      </c>
      <c r="B12" s="371">
        <v>1</v>
      </c>
      <c r="C12" s="372">
        <v>0.93212740500646862</v>
      </c>
      <c r="D12" s="372">
        <v>1.639929448205391</v>
      </c>
      <c r="E12" s="372">
        <v>8.8873876860800869E-3</v>
      </c>
      <c r="G12"/>
    </row>
    <row r="13" spans="1:8" x14ac:dyDescent="0.25">
      <c r="A13" s="72"/>
      <c r="B13" s="1"/>
      <c r="C13" s="1"/>
      <c r="D13" s="1"/>
      <c r="E13" s="1"/>
      <c r="F13" s="1"/>
    </row>
    <row r="14" spans="1:8" x14ac:dyDescent="0.25">
      <c r="A14" s="72"/>
      <c r="B14" s="1"/>
      <c r="C14" s="1"/>
      <c r="D14" s="1"/>
      <c r="E14" s="1"/>
      <c r="F14" s="1"/>
    </row>
    <row r="15" spans="1:8" ht="27" customHeight="1" thickBot="1" x14ac:dyDescent="0.3">
      <c r="A15" s="1054" t="s">
        <v>244</v>
      </c>
      <c r="B15" s="1054"/>
      <c r="C15" s="1054"/>
      <c r="D15" s="1054"/>
      <c r="E15" s="1054"/>
      <c r="F15" s="1053"/>
      <c r="G15" s="1053"/>
      <c r="H15" s="1053"/>
    </row>
    <row r="16" spans="1:8" ht="24.6" thickBot="1" x14ac:dyDescent="0.3">
      <c r="A16" s="255"/>
      <c r="B16" s="257" t="s">
        <v>180</v>
      </c>
      <c r="C16" s="190" t="s">
        <v>219</v>
      </c>
      <c r="D16" s="232" t="s">
        <v>220</v>
      </c>
      <c r="E16" s="258" t="s">
        <v>221</v>
      </c>
      <c r="F16" s="783"/>
      <c r="G16" s="784"/>
      <c r="H16" s="784"/>
    </row>
    <row r="17" spans="1:8" ht="13.8" thickBot="1" x14ac:dyDescent="0.3">
      <c r="A17" s="193" t="s">
        <v>180</v>
      </c>
      <c r="B17" s="335">
        <v>1</v>
      </c>
      <c r="C17" s="204">
        <v>1</v>
      </c>
      <c r="D17" s="336">
        <v>1</v>
      </c>
      <c r="E17" s="337">
        <v>1</v>
      </c>
      <c r="F17" s="785"/>
      <c r="H17" s="1"/>
    </row>
    <row r="18" spans="1:8" ht="13.8" thickTop="1" x14ac:dyDescent="0.25">
      <c r="A18" s="250" t="s">
        <v>222</v>
      </c>
      <c r="B18" s="344">
        <v>0.9651900526333006</v>
      </c>
      <c r="C18" s="218">
        <v>0.94222887325772919</v>
      </c>
      <c r="D18" s="345">
        <v>0.98935682134835434</v>
      </c>
      <c r="E18" s="356">
        <v>0.99873947099084037</v>
      </c>
      <c r="F18" s="785"/>
      <c r="H18" s="1"/>
    </row>
    <row r="19" spans="1:8" ht="13.8" thickBot="1" x14ac:dyDescent="0.3">
      <c r="A19" s="370" t="s">
        <v>223</v>
      </c>
      <c r="B19" s="371">
        <v>3.4809947366699366E-2</v>
      </c>
      <c r="C19" s="372">
        <v>5.7771126742270827E-2</v>
      </c>
      <c r="D19" s="372">
        <v>0.29590575146015918</v>
      </c>
      <c r="E19" s="372">
        <v>1.2605290091596115E-3</v>
      </c>
      <c r="F19" s="785"/>
      <c r="H19" s="1"/>
    </row>
    <row r="20" spans="1:8" x14ac:dyDescent="0.25">
      <c r="A20" s="72"/>
    </row>
    <row r="21" spans="1:8" x14ac:dyDescent="0.25">
      <c r="A21" s="72"/>
    </row>
    <row r="22" spans="1:8" ht="27" customHeight="1" thickBot="1" x14ac:dyDescent="0.3">
      <c r="A22" s="1053" t="s">
        <v>245</v>
      </c>
      <c r="B22" s="1053"/>
      <c r="C22" s="1053"/>
      <c r="D22" s="1053"/>
      <c r="E22" s="1053"/>
      <c r="F22" s="1053"/>
      <c r="G22" s="1053"/>
      <c r="H22" s="1053"/>
    </row>
    <row r="23" spans="1:8" ht="13.8" thickBot="1" x14ac:dyDescent="0.3">
      <c r="A23" s="40"/>
      <c r="B23" s="1061" t="s">
        <v>898</v>
      </c>
      <c r="C23" s="1062"/>
      <c r="D23" s="1062"/>
      <c r="E23" s="1062"/>
      <c r="G23"/>
    </row>
    <row r="24" spans="1:8" ht="24.6" thickBot="1" x14ac:dyDescent="0.3">
      <c r="A24" s="310"/>
      <c r="B24" s="311" t="s">
        <v>180</v>
      </c>
      <c r="C24" s="312" t="s">
        <v>219</v>
      </c>
      <c r="D24" s="313" t="s">
        <v>220</v>
      </c>
      <c r="E24" s="313" t="s">
        <v>221</v>
      </c>
      <c r="G24"/>
    </row>
    <row r="25" spans="1:8" ht="13.8" thickBot="1" x14ac:dyDescent="0.3">
      <c r="A25" s="284" t="s">
        <v>180</v>
      </c>
      <c r="B25" s="285">
        <v>9.1696178106948301E-2</v>
      </c>
      <c r="C25" s="286">
        <v>7.7352385124612955E-2</v>
      </c>
      <c r="D25" s="287">
        <v>0.24579556252617873</v>
      </c>
      <c r="E25" s="287">
        <v>2.3373142285167292E-2</v>
      </c>
      <c r="G25"/>
    </row>
    <row r="26" spans="1:8" ht="13.8" thickTop="1" x14ac:dyDescent="0.25">
      <c r="A26" s="299" t="s">
        <v>222</v>
      </c>
      <c r="B26" s="300">
        <v>0.12515419136337669</v>
      </c>
      <c r="C26" s="301">
        <v>0.13993687143499978</v>
      </c>
      <c r="D26" s="576">
        <v>0.24042721501498088</v>
      </c>
      <c r="E26" s="576">
        <v>2.2533691990354487E-2</v>
      </c>
      <c r="G26"/>
    </row>
    <row r="27" spans="1:8" ht="13.8" thickBot="1" x14ac:dyDescent="0.3">
      <c r="A27" s="363" t="s">
        <v>223</v>
      </c>
      <c r="B27" s="364">
        <v>-0.40165068771290013</v>
      </c>
      <c r="C27" s="365">
        <v>-0.43160517909687202</v>
      </c>
      <c r="D27" s="786">
        <v>1.0843187321874166</v>
      </c>
      <c r="E27" s="366">
        <v>1.9277226877074005</v>
      </c>
      <c r="G27"/>
    </row>
    <row r="28" spans="1:8" x14ac:dyDescent="0.25">
      <c r="A28" s="72"/>
    </row>
    <row r="32" spans="1:8" x14ac:dyDescent="0.25">
      <c r="H32" s="713"/>
    </row>
  </sheetData>
  <mergeCells count="5">
    <mergeCell ref="B23:E23"/>
    <mergeCell ref="A1:H1"/>
    <mergeCell ref="A8:H8"/>
    <mergeCell ref="A15:H15"/>
    <mergeCell ref="A22:H22"/>
  </mergeCells>
  <pageMargins left="0.78740157480314965" right="0.59055118110236227" top="0.78740157480314965" bottom="0.39370078740157483" header="0" footer="0.39370078740157483"/>
  <pageSetup paperSize="9" scale="97" fitToHeight="0" orientation="portrait" r:id="rId1"/>
  <headerFooter scaleWithDoc="0">
    <oddFooter>&amp;R&amp;9&amp;P</oddFooter>
  </headerFooter>
  <legacyDrawingHF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H58"/>
  <sheetViews>
    <sheetView workbookViewId="0"/>
  </sheetViews>
  <sheetFormatPr baseColWidth="10" defaultRowHeight="13.2" x14ac:dyDescent="0.25"/>
  <cols>
    <col min="3" max="3" width="10.109375" customWidth="1"/>
  </cols>
  <sheetData>
    <row r="1" spans="1:7" x14ac:dyDescent="0.25">
      <c r="A1" s="1052" t="s">
        <v>326</v>
      </c>
      <c r="B1" s="1052"/>
      <c r="C1" s="1052"/>
      <c r="D1" s="1052"/>
      <c r="E1" s="1052"/>
      <c r="F1" s="1052"/>
      <c r="G1" s="1052"/>
    </row>
    <row r="2" spans="1:7" x14ac:dyDescent="0.25">
      <c r="A2" s="1052"/>
      <c r="B2" s="1052"/>
      <c r="C2" s="1052"/>
      <c r="D2" s="1052"/>
      <c r="E2" s="1052"/>
      <c r="F2" s="1052"/>
      <c r="G2" s="1052"/>
    </row>
    <row r="3" spans="1:7" x14ac:dyDescent="0.25">
      <c r="A3" s="1052"/>
      <c r="B3" s="1052"/>
      <c r="C3" s="1052"/>
      <c r="D3" s="1052"/>
      <c r="E3" s="1052"/>
      <c r="F3" s="1052"/>
      <c r="G3" s="1052"/>
    </row>
    <row r="4" spans="1:7" x14ac:dyDescent="0.25">
      <c r="A4" s="1052"/>
      <c r="B4" s="1052"/>
      <c r="C4" s="1052"/>
      <c r="D4" s="1052"/>
      <c r="E4" s="1052"/>
      <c r="F4" s="1052"/>
      <c r="G4" s="1052"/>
    </row>
    <row r="5" spans="1:7" x14ac:dyDescent="0.25">
      <c r="A5" s="1052"/>
      <c r="B5" s="1052"/>
      <c r="C5" s="1052"/>
      <c r="D5" s="1052"/>
      <c r="E5" s="1052"/>
      <c r="F5" s="1052"/>
      <c r="G5" s="1052"/>
    </row>
    <row r="6" spans="1:7" x14ac:dyDescent="0.25">
      <c r="A6" s="1052"/>
      <c r="B6" s="1052"/>
      <c r="C6" s="1052"/>
      <c r="D6" s="1052"/>
      <c r="E6" s="1052"/>
      <c r="F6" s="1052"/>
      <c r="G6" s="1052"/>
    </row>
    <row r="7" spans="1:7" x14ac:dyDescent="0.25">
      <c r="A7" s="1052"/>
      <c r="B7" s="1052"/>
      <c r="C7" s="1052"/>
      <c r="D7" s="1052"/>
      <c r="E7" s="1052"/>
      <c r="F7" s="1052"/>
      <c r="G7" s="1052"/>
    </row>
    <row r="8" spans="1:7" x14ac:dyDescent="0.25">
      <c r="A8" s="1052"/>
      <c r="B8" s="1052"/>
      <c r="C8" s="1052"/>
      <c r="D8" s="1052"/>
      <c r="E8" s="1052"/>
      <c r="F8" s="1052"/>
      <c r="G8" s="1052"/>
    </row>
    <row r="9" spans="1:7" x14ac:dyDescent="0.25">
      <c r="A9" s="1052"/>
      <c r="B9" s="1052"/>
      <c r="C9" s="1052"/>
      <c r="D9" s="1052"/>
      <c r="E9" s="1052"/>
      <c r="F9" s="1052"/>
      <c r="G9" s="1052"/>
    </row>
    <row r="10" spans="1:7" x14ac:dyDescent="0.25">
      <c r="A10" s="1052"/>
      <c r="B10" s="1052"/>
      <c r="C10" s="1052"/>
      <c r="D10" s="1052"/>
      <c r="E10" s="1052"/>
      <c r="F10" s="1052"/>
      <c r="G10" s="1052"/>
    </row>
    <row r="11" spans="1:7" x14ac:dyDescent="0.25">
      <c r="A11" s="1052"/>
      <c r="B11" s="1052"/>
      <c r="C11" s="1052"/>
      <c r="D11" s="1052"/>
      <c r="E11" s="1052"/>
      <c r="F11" s="1052"/>
      <c r="G11" s="1052"/>
    </row>
    <row r="12" spans="1:7" x14ac:dyDescent="0.25">
      <c r="A12" s="1052"/>
      <c r="B12" s="1052"/>
      <c r="C12" s="1052"/>
      <c r="D12" s="1052"/>
      <c r="E12" s="1052"/>
      <c r="F12" s="1052"/>
      <c r="G12" s="1052"/>
    </row>
    <row r="13" spans="1:7" x14ac:dyDescent="0.25">
      <c r="A13" s="1052"/>
      <c r="B13" s="1052"/>
      <c r="C13" s="1052"/>
      <c r="D13" s="1052"/>
      <c r="E13" s="1052"/>
      <c r="F13" s="1052"/>
      <c r="G13" s="1052"/>
    </row>
    <row r="14" spans="1:7" x14ac:dyDescent="0.25">
      <c r="A14" s="1052"/>
      <c r="B14" s="1052"/>
      <c r="C14" s="1052"/>
      <c r="D14" s="1052"/>
      <c r="E14" s="1052"/>
      <c r="F14" s="1052"/>
      <c r="G14" s="1052"/>
    </row>
    <row r="15" spans="1:7" x14ac:dyDescent="0.25">
      <c r="A15" s="1052"/>
      <c r="B15" s="1052"/>
      <c r="C15" s="1052"/>
      <c r="D15" s="1052"/>
      <c r="E15" s="1052"/>
      <c r="F15" s="1052"/>
      <c r="G15" s="1052"/>
    </row>
    <row r="16" spans="1:7" x14ac:dyDescent="0.25">
      <c r="A16" s="1052"/>
      <c r="B16" s="1052"/>
      <c r="C16" s="1052"/>
      <c r="D16" s="1052"/>
      <c r="E16" s="1052"/>
      <c r="F16" s="1052"/>
      <c r="G16" s="1052"/>
    </row>
    <row r="17" spans="1:8" x14ac:dyDescent="0.25">
      <c r="A17" s="1052"/>
      <c r="B17" s="1052"/>
      <c r="C17" s="1052"/>
      <c r="D17" s="1052"/>
      <c r="E17" s="1052"/>
      <c r="F17" s="1052"/>
      <c r="G17" s="1052"/>
    </row>
    <row r="18" spans="1:8" x14ac:dyDescent="0.25">
      <c r="A18" s="1052"/>
      <c r="B18" s="1052"/>
      <c r="C18" s="1052"/>
      <c r="D18" s="1052"/>
      <c r="E18" s="1052"/>
      <c r="F18" s="1052"/>
      <c r="G18" s="1052"/>
    </row>
    <row r="19" spans="1:8" x14ac:dyDescent="0.25">
      <c r="A19" s="1052"/>
      <c r="B19" s="1052"/>
      <c r="C19" s="1052"/>
      <c r="D19" s="1052"/>
      <c r="E19" s="1052"/>
      <c r="F19" s="1052"/>
      <c r="G19" s="1052"/>
    </row>
    <row r="20" spans="1:8" x14ac:dyDescent="0.25">
      <c r="A20" s="1052"/>
      <c r="B20" s="1052"/>
      <c r="C20" s="1052"/>
      <c r="D20" s="1052"/>
      <c r="E20" s="1052"/>
      <c r="F20" s="1052"/>
      <c r="G20" s="1052"/>
    </row>
    <row r="21" spans="1:8" x14ac:dyDescent="0.25">
      <c r="A21" s="1052"/>
      <c r="B21" s="1052"/>
      <c r="C21" s="1052"/>
      <c r="D21" s="1052"/>
      <c r="E21" s="1052"/>
      <c r="F21" s="1052"/>
      <c r="G21" s="1052"/>
    </row>
    <row r="22" spans="1:8" x14ac:dyDescent="0.25">
      <c r="A22" s="1052"/>
      <c r="B22" s="1052"/>
      <c r="C22" s="1052"/>
      <c r="D22" s="1052"/>
      <c r="E22" s="1052"/>
      <c r="F22" s="1052"/>
      <c r="G22" s="1052"/>
    </row>
    <row r="23" spans="1:8" x14ac:dyDescent="0.25">
      <c r="A23" s="1052"/>
      <c r="B23" s="1052"/>
      <c r="C23" s="1052"/>
      <c r="D23" s="1052"/>
      <c r="E23" s="1052"/>
      <c r="F23" s="1052"/>
      <c r="G23" s="1052"/>
    </row>
    <row r="24" spans="1:8" x14ac:dyDescent="0.25">
      <c r="A24" s="1052"/>
      <c r="B24" s="1052"/>
      <c r="C24" s="1052"/>
      <c r="D24" s="1052"/>
      <c r="E24" s="1052"/>
      <c r="F24" s="1052"/>
      <c r="G24" s="1052"/>
    </row>
    <row r="25" spans="1:8" x14ac:dyDescent="0.25">
      <c r="A25" s="1052"/>
      <c r="B25" s="1052"/>
      <c r="C25" s="1052"/>
      <c r="D25" s="1052"/>
      <c r="E25" s="1052"/>
      <c r="F25" s="1052"/>
      <c r="G25" s="1052"/>
    </row>
    <row r="26" spans="1:8" x14ac:dyDescent="0.25">
      <c r="A26" s="1052"/>
      <c r="B26" s="1052"/>
      <c r="C26" s="1052"/>
      <c r="D26" s="1052"/>
      <c r="E26" s="1052"/>
      <c r="F26" s="1052"/>
      <c r="G26" s="1052"/>
    </row>
    <row r="27" spans="1:8" x14ac:dyDescent="0.25">
      <c r="A27" s="1052"/>
      <c r="B27" s="1052"/>
      <c r="C27" s="1052"/>
      <c r="D27" s="1052"/>
      <c r="E27" s="1052"/>
      <c r="F27" s="1052"/>
      <c r="G27" s="1052"/>
    </row>
    <row r="28" spans="1:8" x14ac:dyDescent="0.25">
      <c r="A28" s="1052"/>
      <c r="B28" s="1052"/>
      <c r="C28" s="1052"/>
      <c r="D28" s="1052"/>
      <c r="E28" s="1052"/>
      <c r="F28" s="1052"/>
      <c r="G28" s="1052"/>
    </row>
    <row r="29" spans="1:8" x14ac:dyDescent="0.25">
      <c r="A29" s="1052"/>
      <c r="B29" s="1052"/>
      <c r="C29" s="1052"/>
      <c r="D29" s="1052"/>
      <c r="E29" s="1052"/>
      <c r="F29" s="1052"/>
      <c r="G29" s="1052"/>
      <c r="H29" s="713"/>
    </row>
    <row r="30" spans="1:8" x14ac:dyDescent="0.25">
      <c r="A30" s="1052"/>
      <c r="B30" s="1052"/>
      <c r="C30" s="1052"/>
      <c r="D30" s="1052"/>
      <c r="E30" s="1052"/>
      <c r="F30" s="1052"/>
      <c r="G30" s="1052"/>
    </row>
    <row r="31" spans="1:8" x14ac:dyDescent="0.25">
      <c r="A31" s="1052"/>
      <c r="B31" s="1052"/>
      <c r="C31" s="1052"/>
      <c r="D31" s="1052"/>
      <c r="E31" s="1052"/>
      <c r="F31" s="1052"/>
      <c r="G31" s="1052"/>
    </row>
    <row r="32" spans="1:8" ht="23.25" customHeight="1" x14ac:dyDescent="0.25">
      <c r="A32" s="1052"/>
      <c r="B32" s="1052"/>
      <c r="C32" s="1052"/>
      <c r="D32" s="1052"/>
      <c r="E32" s="1052"/>
      <c r="F32" s="1052"/>
      <c r="G32" s="1052"/>
    </row>
    <row r="33" spans="1:7" ht="23.25" customHeight="1" x14ac:dyDescent="0.25">
      <c r="A33" s="1052"/>
      <c r="B33" s="1052"/>
      <c r="C33" s="1052"/>
      <c r="D33" s="1052"/>
      <c r="E33" s="1052"/>
      <c r="F33" s="1052"/>
      <c r="G33" s="1052"/>
    </row>
    <row r="34" spans="1:7" ht="23.25" customHeight="1" x14ac:dyDescent="0.25">
      <c r="A34" s="1052"/>
      <c r="B34" s="1052"/>
      <c r="C34" s="1052"/>
      <c r="D34" s="1052"/>
      <c r="E34" s="1052"/>
      <c r="F34" s="1052"/>
      <c r="G34" s="1052"/>
    </row>
    <row r="35" spans="1:7" ht="23.25" customHeight="1" x14ac:dyDescent="0.25">
      <c r="A35" s="1052"/>
      <c r="B35" s="1052"/>
      <c r="C35" s="1052"/>
      <c r="D35" s="1052"/>
      <c r="E35" s="1052"/>
      <c r="F35" s="1052"/>
      <c r="G35" s="1052"/>
    </row>
    <row r="36" spans="1:7" ht="23.25" customHeight="1" x14ac:dyDescent="0.25">
      <c r="A36" s="1052"/>
      <c r="B36" s="1052"/>
      <c r="C36" s="1052"/>
      <c r="D36" s="1052"/>
      <c r="E36" s="1052"/>
      <c r="F36" s="1052"/>
      <c r="G36" s="1052"/>
    </row>
    <row r="37" spans="1:7" ht="23.25" customHeight="1" x14ac:dyDescent="0.25">
      <c r="A37" s="1052"/>
      <c r="B37" s="1052"/>
      <c r="C37" s="1052"/>
      <c r="D37" s="1052"/>
      <c r="E37" s="1052"/>
      <c r="F37" s="1052"/>
      <c r="G37" s="1052"/>
    </row>
    <row r="38" spans="1:7" ht="23.25" customHeight="1" x14ac:dyDescent="0.25">
      <c r="A38" s="1052"/>
      <c r="B38" s="1052"/>
      <c r="C38" s="1052"/>
      <c r="D38" s="1052"/>
      <c r="E38" s="1052"/>
      <c r="F38" s="1052"/>
      <c r="G38" s="1052"/>
    </row>
    <row r="39" spans="1:7" ht="23.25" customHeight="1" x14ac:dyDescent="0.25">
      <c r="A39" s="1052"/>
      <c r="B39" s="1052"/>
      <c r="C39" s="1052"/>
      <c r="D39" s="1052"/>
      <c r="E39" s="1052"/>
      <c r="F39" s="1052"/>
      <c r="G39" s="1052"/>
    </row>
    <row r="40" spans="1:7" ht="23.25" customHeight="1" x14ac:dyDescent="0.25">
      <c r="A40" s="1052"/>
      <c r="B40" s="1052"/>
      <c r="C40" s="1052"/>
      <c r="D40" s="1052"/>
      <c r="E40" s="1052"/>
      <c r="F40" s="1052"/>
      <c r="G40" s="1052"/>
    </row>
    <row r="41" spans="1:7" ht="23.25" customHeight="1" x14ac:dyDescent="0.25">
      <c r="A41" s="1052"/>
      <c r="B41" s="1052"/>
      <c r="C41" s="1052"/>
      <c r="D41" s="1052"/>
      <c r="E41" s="1052"/>
      <c r="F41" s="1052"/>
      <c r="G41" s="1052"/>
    </row>
    <row r="42" spans="1:7" ht="23.25" customHeight="1" x14ac:dyDescent="0.25">
      <c r="A42" s="1052"/>
      <c r="B42" s="1052"/>
      <c r="C42" s="1052"/>
      <c r="D42" s="1052"/>
      <c r="E42" s="1052"/>
      <c r="F42" s="1052"/>
      <c r="G42" s="1052"/>
    </row>
    <row r="43" spans="1:7" ht="23.25" customHeight="1" x14ac:dyDescent="0.25">
      <c r="A43" s="1052"/>
      <c r="B43" s="1052"/>
      <c r="C43" s="1052"/>
      <c r="D43" s="1052"/>
      <c r="E43" s="1052"/>
      <c r="F43" s="1052"/>
      <c r="G43" s="1052"/>
    </row>
    <row r="44" spans="1:7" ht="22.8" x14ac:dyDescent="0.25">
      <c r="A44" s="3"/>
      <c r="B44" s="3"/>
      <c r="C44" s="3"/>
      <c r="D44" s="3"/>
      <c r="E44" s="3"/>
      <c r="F44" s="3"/>
      <c r="G44" s="3"/>
    </row>
    <row r="45" spans="1:7" ht="22.8" x14ac:dyDescent="0.25">
      <c r="A45" s="3"/>
      <c r="B45" s="3"/>
      <c r="C45" s="3"/>
      <c r="D45" s="3"/>
      <c r="E45" s="3"/>
      <c r="F45" s="3"/>
      <c r="G45" s="3"/>
    </row>
    <row r="46" spans="1:7" ht="22.8" x14ac:dyDescent="0.25">
      <c r="A46" s="3"/>
      <c r="B46" s="3"/>
      <c r="C46" s="3"/>
      <c r="D46" s="3"/>
      <c r="E46" s="3"/>
      <c r="F46" s="3"/>
      <c r="G46" s="3"/>
    </row>
    <row r="47" spans="1:7" ht="22.8" x14ac:dyDescent="0.25">
      <c r="A47" s="3"/>
      <c r="B47" s="3"/>
      <c r="C47" s="3"/>
      <c r="D47" s="3"/>
      <c r="E47" s="3"/>
      <c r="F47" s="3"/>
      <c r="G47" s="3"/>
    </row>
    <row r="48" spans="1:7" ht="22.8" x14ac:dyDescent="0.25">
      <c r="A48" s="3"/>
      <c r="B48" s="3"/>
      <c r="C48" s="3"/>
      <c r="D48" s="3"/>
      <c r="E48" s="3"/>
      <c r="F48" s="3"/>
      <c r="G48" s="3"/>
    </row>
    <row r="49" spans="1:7" ht="22.8" x14ac:dyDescent="0.25">
      <c r="A49" s="3"/>
      <c r="B49" s="3"/>
      <c r="C49" s="3"/>
      <c r="D49" s="3"/>
      <c r="E49" s="3"/>
      <c r="F49" s="3"/>
      <c r="G49" s="3"/>
    </row>
    <row r="50" spans="1:7" ht="22.8" x14ac:dyDescent="0.25">
      <c r="A50" s="3"/>
      <c r="B50" s="3"/>
      <c r="C50" s="3"/>
      <c r="D50" s="3"/>
      <c r="E50" s="3"/>
      <c r="F50" s="3"/>
      <c r="G50" s="3"/>
    </row>
    <row r="51" spans="1:7" ht="22.8" x14ac:dyDescent="0.25">
      <c r="A51" s="3"/>
      <c r="B51" s="3"/>
      <c r="C51" s="3"/>
      <c r="D51" s="3"/>
      <c r="E51" s="3"/>
      <c r="F51" s="3"/>
      <c r="G51" s="3"/>
    </row>
    <row r="52" spans="1:7" ht="22.8" x14ac:dyDescent="0.25">
      <c r="A52" s="3"/>
      <c r="B52" s="3"/>
      <c r="C52" s="3"/>
      <c r="D52" s="3"/>
      <c r="E52" s="3"/>
      <c r="F52" s="3"/>
      <c r="G52" s="3"/>
    </row>
    <row r="53" spans="1:7" ht="22.8" x14ac:dyDescent="0.25">
      <c r="A53" s="3"/>
      <c r="B53" s="3"/>
      <c r="C53" s="3"/>
      <c r="D53" s="3"/>
      <c r="E53" s="3"/>
      <c r="F53" s="3"/>
      <c r="G53" s="3"/>
    </row>
    <row r="54" spans="1:7" ht="22.8" x14ac:dyDescent="0.25">
      <c r="A54" s="3"/>
      <c r="B54" s="3"/>
      <c r="C54" s="3"/>
      <c r="D54" s="3"/>
      <c r="E54" s="3"/>
      <c r="F54" s="3"/>
      <c r="G54" s="3"/>
    </row>
    <row r="55" spans="1:7" ht="22.8" x14ac:dyDescent="0.25">
      <c r="A55" s="3"/>
      <c r="B55" s="3"/>
      <c r="C55" s="3"/>
      <c r="D55" s="3"/>
      <c r="E55" s="3"/>
      <c r="F55" s="3"/>
      <c r="G55" s="3"/>
    </row>
    <row r="56" spans="1:7" ht="22.8" x14ac:dyDescent="0.25">
      <c r="A56" s="3"/>
      <c r="B56" s="3"/>
      <c r="C56" s="3"/>
      <c r="D56" s="3"/>
      <c r="E56" s="3"/>
      <c r="F56" s="3"/>
      <c r="G56" s="3"/>
    </row>
    <row r="57" spans="1:7" ht="22.8" x14ac:dyDescent="0.25">
      <c r="A57" s="3"/>
      <c r="B57" s="3"/>
      <c r="C57" s="3"/>
      <c r="D57" s="3"/>
      <c r="E57" s="3"/>
      <c r="F57" s="3"/>
      <c r="G57" s="3"/>
    </row>
    <row r="58" spans="1:7" ht="22.8" x14ac:dyDescent="0.25">
      <c r="A58" s="3"/>
      <c r="B58" s="3"/>
      <c r="C58" s="3"/>
      <c r="D58" s="3"/>
      <c r="E58" s="3"/>
      <c r="F58" s="3"/>
      <c r="G58" s="3"/>
    </row>
  </sheetData>
  <mergeCells count="1">
    <mergeCell ref="A1:G43"/>
  </mergeCells>
  <phoneticPr fontId="0" type="noConversion"/>
  <printOptions horizontalCentered="1"/>
  <pageMargins left="0.78740157480314965" right="0.59055118110236227" top="0.78740157480314965" bottom="0.39370078740157483" header="0" footer="0.39370078740157483"/>
  <pageSetup paperSize="9" orientation="portrait" r:id="rId1"/>
  <headerFooter scaleWithDoc="0">
    <oddFooter>&amp;R&amp;9&amp;P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Zeros="0" workbookViewId="0"/>
  </sheetViews>
  <sheetFormatPr baseColWidth="10" defaultRowHeight="13.2" x14ac:dyDescent="0.25"/>
  <cols>
    <col min="1" max="1" width="17.5546875" bestFit="1" customWidth="1"/>
    <col min="2" max="4" width="8.88671875" bestFit="1" customWidth="1"/>
    <col min="5" max="6" width="9.88671875" bestFit="1" customWidth="1"/>
    <col min="7" max="7" width="7.33203125" customWidth="1"/>
    <col min="8" max="8" width="8.88671875" customWidth="1"/>
  </cols>
  <sheetData>
    <row r="1" spans="1:8" ht="12.75" customHeight="1" x14ac:dyDescent="0.25">
      <c r="A1" s="1053" t="s">
        <v>655</v>
      </c>
      <c r="B1" s="1053"/>
      <c r="C1" s="1053"/>
      <c r="D1" s="1053"/>
      <c r="E1" s="1053"/>
      <c r="F1" s="1053"/>
      <c r="G1" s="1053"/>
      <c r="H1" s="1053"/>
    </row>
    <row r="2" spans="1:8" ht="13.8" thickBot="1" x14ac:dyDescent="0.3">
      <c r="A2" s="1053"/>
      <c r="B2" s="1053"/>
      <c r="C2" s="1053"/>
      <c r="D2" s="1053"/>
      <c r="E2" s="1053"/>
      <c r="F2" s="1053"/>
      <c r="G2" s="1053"/>
      <c r="H2" s="1053"/>
    </row>
    <row r="3" spans="1:8" ht="13.8" thickBot="1" x14ac:dyDescent="0.3">
      <c r="A3" s="390"/>
      <c r="B3" s="391" t="s">
        <v>900</v>
      </c>
      <c r="C3" s="391" t="s">
        <v>901</v>
      </c>
      <c r="D3" s="391" t="s">
        <v>902</v>
      </c>
      <c r="E3" s="391" t="s">
        <v>903</v>
      </c>
      <c r="F3" s="392" t="s">
        <v>904</v>
      </c>
      <c r="G3" s="399" t="s">
        <v>905</v>
      </c>
    </row>
    <row r="4" spans="1:8" ht="13.8" thickBot="1" x14ac:dyDescent="0.3">
      <c r="A4" s="381" t="s">
        <v>180</v>
      </c>
      <c r="B4" s="382">
        <v>9605203.1046519782</v>
      </c>
      <c r="C4" s="382">
        <v>9378102.4811810181</v>
      </c>
      <c r="D4" s="382">
        <v>8680594.4008953366</v>
      </c>
      <c r="E4" s="382">
        <v>7176003.8803097215</v>
      </c>
      <c r="F4" s="383">
        <v>7287892.421636262</v>
      </c>
      <c r="G4" s="400">
        <v>1.5592040248689321E-2</v>
      </c>
    </row>
    <row r="5" spans="1:8" ht="13.8" thickTop="1" x14ac:dyDescent="0.25">
      <c r="A5" s="393" t="s">
        <v>181</v>
      </c>
      <c r="B5" s="17">
        <v>636500.811129999</v>
      </c>
      <c r="C5" s="17">
        <v>612402.92501900019</v>
      </c>
      <c r="D5" s="17">
        <v>592504.79752599972</v>
      </c>
      <c r="E5" s="17">
        <v>553281.39478419977</v>
      </c>
      <c r="F5" s="25">
        <v>469722.30805719079</v>
      </c>
      <c r="G5" s="403">
        <v>-0.15102457359803345</v>
      </c>
    </row>
    <row r="6" spans="1:8" x14ac:dyDescent="0.25">
      <c r="A6" s="384" t="s">
        <v>182</v>
      </c>
      <c r="B6" s="18">
        <v>539353.69613599475</v>
      </c>
      <c r="C6" s="18">
        <v>565004.84955400322</v>
      </c>
      <c r="D6" s="18">
        <v>519720.97578799713</v>
      </c>
      <c r="E6" s="18">
        <v>449419.26930310111</v>
      </c>
      <c r="F6" s="22">
        <v>440347.08017149894</v>
      </c>
      <c r="G6" s="401">
        <v>-2.0186471189075017E-2</v>
      </c>
    </row>
    <row r="7" spans="1:8" x14ac:dyDescent="0.25">
      <c r="A7" s="394" t="s">
        <v>183</v>
      </c>
      <c r="B7" s="395">
        <v>698255.62348499941</v>
      </c>
      <c r="C7" s="395">
        <v>705205.20897200436</v>
      </c>
      <c r="D7" s="395">
        <v>644847.73071999196</v>
      </c>
      <c r="E7" s="395">
        <v>632722.45109449909</v>
      </c>
      <c r="F7" s="396">
        <v>501127.32821339869</v>
      </c>
      <c r="G7" s="404">
        <v>-0.20798238256515766</v>
      </c>
    </row>
    <row r="8" spans="1:8" x14ac:dyDescent="0.25">
      <c r="A8" s="384" t="s">
        <v>184</v>
      </c>
      <c r="B8" s="18">
        <v>708727.38962899486</v>
      </c>
      <c r="C8" s="18">
        <v>755973.20997999492</v>
      </c>
      <c r="D8" s="18">
        <v>669321.486826999</v>
      </c>
      <c r="E8" s="18">
        <v>565545.28694909951</v>
      </c>
      <c r="F8" s="22">
        <v>693976.83683059819</v>
      </c>
      <c r="G8" s="401">
        <v>0.2270933077249</v>
      </c>
    </row>
    <row r="9" spans="1:8" x14ac:dyDescent="0.25">
      <c r="A9" s="394" t="s">
        <v>185</v>
      </c>
      <c r="B9" s="395">
        <v>763790.16575799091</v>
      </c>
      <c r="C9" s="395">
        <v>760660.79038999777</v>
      </c>
      <c r="D9" s="395">
        <v>713136.90887999814</v>
      </c>
      <c r="E9" s="395">
        <v>642748.14896049851</v>
      </c>
      <c r="F9" s="396">
        <v>665548.91023101343</v>
      </c>
      <c r="G9" s="404">
        <v>3.5473865319394671E-2</v>
      </c>
    </row>
    <row r="10" spans="1:8" x14ac:dyDescent="0.25">
      <c r="A10" s="384" t="s">
        <v>186</v>
      </c>
      <c r="B10" s="18">
        <v>751832.60867599864</v>
      </c>
      <c r="C10" s="18">
        <v>776401.1395230015</v>
      </c>
      <c r="D10" s="18">
        <v>734572.10706400056</v>
      </c>
      <c r="E10" s="18">
        <v>647042.55035565922</v>
      </c>
      <c r="F10" s="22">
        <v>666559.99753429706</v>
      </c>
      <c r="G10" s="401">
        <v>3.0164086068079632E-2</v>
      </c>
    </row>
    <row r="11" spans="1:8" x14ac:dyDescent="0.25">
      <c r="A11" s="394" t="s">
        <v>187</v>
      </c>
      <c r="B11" s="395">
        <v>1239396.721958003</v>
      </c>
      <c r="C11" s="395">
        <v>1079196.0471510014</v>
      </c>
      <c r="D11" s="395">
        <v>1154441.2336809945</v>
      </c>
      <c r="E11" s="395">
        <v>818833.9732667997</v>
      </c>
      <c r="F11" s="396">
        <v>922908.30545666115</v>
      </c>
      <c r="G11" s="404">
        <v>0.12710065237602319</v>
      </c>
    </row>
    <row r="12" spans="1:8" x14ac:dyDescent="0.25">
      <c r="A12" s="384" t="s">
        <v>188</v>
      </c>
      <c r="B12" s="18">
        <v>1451086.8029129878</v>
      </c>
      <c r="C12" s="18">
        <v>1306335.8729890049</v>
      </c>
      <c r="D12" s="18">
        <v>1333076.0564120132</v>
      </c>
      <c r="E12" s="18">
        <v>769035.60500046087</v>
      </c>
      <c r="F12" s="22">
        <v>816517.0923293964</v>
      </c>
      <c r="G12" s="401">
        <v>6.174159820455527E-2</v>
      </c>
    </row>
    <row r="13" spans="1:8" x14ac:dyDescent="0.25">
      <c r="A13" s="394" t="s">
        <v>189</v>
      </c>
      <c r="B13" s="395">
        <v>768034.22084700805</v>
      </c>
      <c r="C13" s="395">
        <v>762688.74734100327</v>
      </c>
      <c r="D13" s="395">
        <v>720872.2764930001</v>
      </c>
      <c r="E13" s="395">
        <v>595771.55033389933</v>
      </c>
      <c r="F13" s="396">
        <v>687220.05869799899</v>
      </c>
      <c r="G13" s="404">
        <v>0.1534959302988661</v>
      </c>
    </row>
    <row r="14" spans="1:8" x14ac:dyDescent="0.25">
      <c r="A14" s="384" t="s">
        <v>190</v>
      </c>
      <c r="B14" s="18">
        <v>742975.68476400722</v>
      </c>
      <c r="C14" s="18">
        <v>727613.61837000703</v>
      </c>
      <c r="D14" s="18">
        <v>611144.4730944481</v>
      </c>
      <c r="E14" s="18">
        <v>460265.14823939977</v>
      </c>
      <c r="F14" s="22">
        <v>509728.75964789902</v>
      </c>
      <c r="G14" s="401">
        <v>0.10746764467765324</v>
      </c>
    </row>
    <row r="15" spans="1:8" x14ac:dyDescent="0.25">
      <c r="A15" s="394" t="s">
        <v>191</v>
      </c>
      <c r="B15" s="395">
        <v>612770.35898700426</v>
      </c>
      <c r="C15" s="395">
        <v>663919.80257800571</v>
      </c>
      <c r="D15" s="395">
        <v>547435.15680238139</v>
      </c>
      <c r="E15" s="395">
        <v>464849.15344668436</v>
      </c>
      <c r="F15" s="396">
        <v>451823.90888992045</v>
      </c>
      <c r="G15" s="404">
        <v>-2.8020368457566391E-2</v>
      </c>
    </row>
    <row r="16" spans="1:8" ht="13.8" thickBot="1" x14ac:dyDescent="0.3">
      <c r="A16" s="408" t="s">
        <v>192</v>
      </c>
      <c r="B16" s="45">
        <v>692479.0203689913</v>
      </c>
      <c r="C16" s="45">
        <v>662700.26931399433</v>
      </c>
      <c r="D16" s="45">
        <v>439521.19760751346</v>
      </c>
      <c r="E16" s="45">
        <v>576489.34857541951</v>
      </c>
      <c r="F16" s="409">
        <v>462411.83557638957</v>
      </c>
      <c r="G16" s="402">
        <v>-0.19788312356668925</v>
      </c>
    </row>
    <row r="17" spans="1:9" x14ac:dyDescent="0.25">
      <c r="A17" s="1"/>
      <c r="B17" s="1"/>
      <c r="C17" s="1"/>
      <c r="D17" s="1"/>
      <c r="E17" s="1"/>
      <c r="F17" s="1"/>
    </row>
    <row r="18" spans="1:9" x14ac:dyDescent="0.25">
      <c r="A18" s="1"/>
      <c r="B18" s="1"/>
      <c r="C18" s="1"/>
      <c r="D18" s="1"/>
      <c r="E18" s="1"/>
      <c r="F18" s="1"/>
    </row>
    <row r="19" spans="1:9" x14ac:dyDescent="0.25">
      <c r="A19" s="4"/>
      <c r="B19" s="2"/>
      <c r="C19" s="2"/>
      <c r="D19" s="1"/>
      <c r="E19" s="1"/>
      <c r="F19" s="1"/>
      <c r="G19" s="6"/>
      <c r="H19" s="5"/>
    </row>
    <row r="20" spans="1:9" ht="12.75" customHeight="1" x14ac:dyDescent="0.25">
      <c r="A20" s="1053" t="s">
        <v>658</v>
      </c>
      <c r="B20" s="1053"/>
      <c r="C20" s="1053"/>
      <c r="D20" s="1053"/>
      <c r="E20" s="1053"/>
      <c r="F20" s="1053"/>
      <c r="G20" s="1053"/>
      <c r="H20" s="1053"/>
    </row>
    <row r="21" spans="1:9" ht="13.8" thickBot="1" x14ac:dyDescent="0.3">
      <c r="A21" s="1053"/>
      <c r="B21" s="1053"/>
      <c r="C21" s="1053"/>
      <c r="D21" s="1053"/>
      <c r="E21" s="1053"/>
      <c r="F21" s="1053"/>
      <c r="G21" s="1053"/>
      <c r="H21" s="1053"/>
    </row>
    <row r="22" spans="1:9" ht="13.8" thickBot="1" x14ac:dyDescent="0.3">
      <c r="A22" s="390"/>
      <c r="B22" s="391" t="s">
        <v>900</v>
      </c>
      <c r="C22" s="391" t="s">
        <v>901</v>
      </c>
      <c r="D22" s="391" t="s">
        <v>902</v>
      </c>
      <c r="E22" s="391" t="s">
        <v>903</v>
      </c>
      <c r="F22" s="392" t="s">
        <v>904</v>
      </c>
    </row>
    <row r="23" spans="1:9" ht="13.8" thickBot="1" x14ac:dyDescent="0.3">
      <c r="A23" s="381" t="s">
        <v>180</v>
      </c>
      <c r="B23" s="385">
        <v>1</v>
      </c>
      <c r="C23" s="385">
        <v>1</v>
      </c>
      <c r="D23" s="385">
        <v>1</v>
      </c>
      <c r="E23" s="385">
        <v>1</v>
      </c>
      <c r="F23" s="386">
        <v>1</v>
      </c>
    </row>
    <row r="24" spans="1:9" ht="13.8" thickTop="1" x14ac:dyDescent="0.25">
      <c r="A24" s="393" t="s">
        <v>181</v>
      </c>
      <c r="B24" s="21">
        <v>6.6266252175524523E-2</v>
      </c>
      <c r="C24" s="21">
        <v>6.5301368400260656E-2</v>
      </c>
      <c r="D24" s="21">
        <v>6.8256247229439432E-2</v>
      </c>
      <c r="E24" s="21">
        <v>7.7101601951798243E-2</v>
      </c>
      <c r="F24" s="26">
        <v>6.4452420656304049E-2</v>
      </c>
    </row>
    <row r="25" spans="1:9" x14ac:dyDescent="0.25">
      <c r="A25" s="387" t="s">
        <v>182</v>
      </c>
      <c r="B25" s="388">
        <v>5.6152242722985808E-2</v>
      </c>
      <c r="C25" s="388">
        <v>6.0247246251338697E-2</v>
      </c>
      <c r="D25" s="388">
        <v>5.9871588486428061E-2</v>
      </c>
      <c r="E25" s="388">
        <v>6.2628069437959094E-2</v>
      </c>
      <c r="F25" s="389">
        <v>6.0421731646888549E-2</v>
      </c>
    </row>
    <row r="26" spans="1:9" x14ac:dyDescent="0.25">
      <c r="A26" s="394" t="s">
        <v>183</v>
      </c>
      <c r="B26" s="397">
        <v>7.2695560507910678E-2</v>
      </c>
      <c r="C26" s="397">
        <v>7.519700391279957E-2</v>
      </c>
      <c r="D26" s="397">
        <v>7.4286126149780807E-2</v>
      </c>
      <c r="E26" s="397">
        <v>8.8171977279810271E-2</v>
      </c>
      <c r="F26" s="398">
        <v>6.8761625339810742E-2</v>
      </c>
    </row>
    <row r="27" spans="1:9" x14ac:dyDescent="0.25">
      <c r="A27" s="387" t="s">
        <v>184</v>
      </c>
      <c r="B27" s="388">
        <v>7.3785778593869089E-2</v>
      </c>
      <c r="C27" s="388">
        <v>8.0610465869508444E-2</v>
      </c>
      <c r="D27" s="388">
        <v>7.7105490236701255E-2</v>
      </c>
      <c r="E27" s="388">
        <v>7.8810616100822142E-2</v>
      </c>
      <c r="F27" s="389">
        <v>9.5223254773948482E-2</v>
      </c>
    </row>
    <row r="28" spans="1:9" x14ac:dyDescent="0.25">
      <c r="A28" s="394" t="s">
        <v>185</v>
      </c>
      <c r="B28" s="397">
        <v>7.9518377429007525E-2</v>
      </c>
      <c r="C28" s="397">
        <v>8.1110309032814604E-2</v>
      </c>
      <c r="D28" s="397">
        <v>8.2153004269666555E-2</v>
      </c>
      <c r="E28" s="397">
        <v>8.9569091611577709E-2</v>
      </c>
      <c r="F28" s="398">
        <v>9.1322548650023275E-2</v>
      </c>
    </row>
    <row r="29" spans="1:9" x14ac:dyDescent="0.25">
      <c r="A29" s="387" t="s">
        <v>186</v>
      </c>
      <c r="B29" s="388">
        <v>7.8273473291977771E-2</v>
      </c>
      <c r="C29" s="388">
        <v>8.2788724166855829E-2</v>
      </c>
      <c r="D29" s="388">
        <v>8.4622328050281331E-2</v>
      </c>
      <c r="E29" s="388">
        <v>9.0167530724319003E-2</v>
      </c>
      <c r="F29" s="389">
        <v>9.1461283862453391E-2</v>
      </c>
      <c r="G29" s="713"/>
    </row>
    <row r="30" spans="1:9" x14ac:dyDescent="0.25">
      <c r="A30" s="394" t="s">
        <v>187</v>
      </c>
      <c r="B30" s="397">
        <v>0.12903389011709082</v>
      </c>
      <c r="C30" s="397">
        <v>0.11507616272232231</v>
      </c>
      <c r="D30" s="397">
        <v>0.13299103498741086</v>
      </c>
      <c r="E30" s="397">
        <v>0.11410723669110645</v>
      </c>
      <c r="F30" s="398">
        <v>0.12663582995774406</v>
      </c>
      <c r="H30" s="5"/>
      <c r="I30" s="5"/>
    </row>
    <row r="31" spans="1:9" x14ac:dyDescent="0.25">
      <c r="A31" s="387" t="s">
        <v>188</v>
      </c>
      <c r="B31" s="388">
        <v>0.15107299524048581</v>
      </c>
      <c r="C31" s="388">
        <v>0.13929639557793502</v>
      </c>
      <c r="D31" s="388">
        <v>0.15356967447695941</v>
      </c>
      <c r="E31" s="388">
        <v>0.10716766850009964</v>
      </c>
      <c r="F31" s="389">
        <v>0.11203747875110288</v>
      </c>
      <c r="H31" s="5"/>
      <c r="I31" s="5"/>
    </row>
    <row r="32" spans="1:9" x14ac:dyDescent="0.25">
      <c r="A32" s="394" t="s">
        <v>189</v>
      </c>
      <c r="B32" s="397">
        <v>7.996022702268886E-2</v>
      </c>
      <c r="C32" s="397">
        <v>8.1326552879059086E-2</v>
      </c>
      <c r="D32" s="397">
        <v>8.3044114630980534E-2</v>
      </c>
      <c r="E32" s="397">
        <v>8.3022746401885367E-2</v>
      </c>
      <c r="F32" s="398">
        <v>9.4296131026547977E-2</v>
      </c>
      <c r="H32" s="5"/>
    </row>
    <row r="33" spans="1:9" x14ac:dyDescent="0.25">
      <c r="A33" s="387" t="s">
        <v>190</v>
      </c>
      <c r="B33" s="388">
        <v>7.7351376818275738E-2</v>
      </c>
      <c r="C33" s="388">
        <v>7.7586443508172884E-2</v>
      </c>
      <c r="D33" s="388">
        <v>7.0403528245878325E-2</v>
      </c>
      <c r="E33" s="388">
        <v>6.4139478728868021E-2</v>
      </c>
      <c r="F33" s="389">
        <v>6.9941861124982935E-2</v>
      </c>
      <c r="I33" s="5"/>
    </row>
    <row r="34" spans="1:9" x14ac:dyDescent="0.25">
      <c r="A34" s="394" t="s">
        <v>191</v>
      </c>
      <c r="B34" s="397">
        <v>6.3795669108780026E-2</v>
      </c>
      <c r="C34" s="397">
        <v>7.0794684096307278E-2</v>
      </c>
      <c r="D34" s="397">
        <v>6.3064247852188282E-2</v>
      </c>
      <c r="E34" s="397">
        <v>6.4778275095723772E-2</v>
      </c>
      <c r="F34" s="398">
        <v>6.1996511851430146E-2</v>
      </c>
    </row>
    <row r="35" spans="1:9" ht="13.8" thickBot="1" x14ac:dyDescent="0.3">
      <c r="A35" s="408" t="s">
        <v>192</v>
      </c>
      <c r="B35" s="46">
        <v>7.2094156971403436E-2</v>
      </c>
      <c r="C35" s="46">
        <v>7.0664643582625697E-2</v>
      </c>
      <c r="D35" s="46">
        <v>5.0632615384285228E-2</v>
      </c>
      <c r="E35" s="46">
        <v>8.0335707476030208E-2</v>
      </c>
      <c r="F35" s="410">
        <v>6.3449322358763618E-2</v>
      </c>
      <c r="G35" s="5"/>
    </row>
    <row r="36" spans="1:9" x14ac:dyDescent="0.25">
      <c r="A36" s="1"/>
      <c r="B36" s="1"/>
      <c r="C36" s="1"/>
      <c r="D36" s="1"/>
      <c r="E36" s="1"/>
      <c r="F36" s="1"/>
    </row>
  </sheetData>
  <mergeCells count="2">
    <mergeCell ref="A1:H2"/>
    <mergeCell ref="A20:H21"/>
  </mergeCells>
  <pageMargins left="0.78740157480314965" right="0.59055118110236227" top="0.78740157480314965" bottom="0.39370078740157483" header="0" footer="0.39370078740157483"/>
  <pageSetup paperSize="9" orientation="portrait" r:id="rId1"/>
  <headerFooter scaleWithDoc="0">
    <oddFooter>&amp;R&amp;9&amp;P</oddFooter>
  </headerFooter>
  <legacyDrawingHF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showZeros="0" workbookViewId="0"/>
  </sheetViews>
  <sheetFormatPr baseColWidth="10" defaultRowHeight="13.2" x14ac:dyDescent="0.25"/>
  <cols>
    <col min="1" max="1" width="24.6640625" customWidth="1"/>
    <col min="2" max="4" width="8.88671875" bestFit="1" customWidth="1"/>
    <col min="5" max="6" width="9.88671875" bestFit="1" customWidth="1"/>
    <col min="7" max="7" width="7" bestFit="1" customWidth="1"/>
  </cols>
  <sheetData>
    <row r="1" spans="1:12" ht="12.75" customHeight="1" x14ac:dyDescent="0.25">
      <c r="A1" s="1053" t="s">
        <v>655</v>
      </c>
      <c r="B1" s="1053"/>
      <c r="C1" s="1053"/>
      <c r="D1" s="1053"/>
      <c r="E1" s="1053"/>
      <c r="F1" s="1053"/>
      <c r="G1" s="1053"/>
    </row>
    <row r="2" spans="1:12" ht="13.8" thickBot="1" x14ac:dyDescent="0.3">
      <c r="A2" s="1054"/>
      <c r="B2" s="1054"/>
      <c r="C2" s="1054"/>
      <c r="D2" s="1054"/>
      <c r="E2" s="1054"/>
      <c r="F2" s="1054"/>
      <c r="G2" s="1054"/>
    </row>
    <row r="3" spans="1:12" ht="13.8" thickBot="1" x14ac:dyDescent="0.3">
      <c r="A3" s="390"/>
      <c r="B3" s="391" t="s">
        <v>900</v>
      </c>
      <c r="C3" s="391" t="s">
        <v>901</v>
      </c>
      <c r="D3" s="391" t="s">
        <v>902</v>
      </c>
      <c r="E3" s="391" t="s">
        <v>903</v>
      </c>
      <c r="F3" s="392" t="s">
        <v>904</v>
      </c>
      <c r="G3" s="399" t="s">
        <v>905</v>
      </c>
    </row>
    <row r="4" spans="1:12" ht="12.75" customHeight="1" thickBot="1" x14ac:dyDescent="0.3">
      <c r="A4" s="381" t="s">
        <v>180</v>
      </c>
      <c r="B4" s="382">
        <v>9605203.1046518125</v>
      </c>
      <c r="C4" s="382">
        <v>9378102.4811810069</v>
      </c>
      <c r="D4" s="382">
        <v>8680594.4008953609</v>
      </c>
      <c r="E4" s="382">
        <v>7176003.8803098211</v>
      </c>
      <c r="F4" s="383">
        <v>7287892.4216362713</v>
      </c>
      <c r="G4" s="400">
        <v>1.5592040248676664E-2</v>
      </c>
    </row>
    <row r="5" spans="1:12" ht="13.8" thickTop="1" x14ac:dyDescent="0.25">
      <c r="A5" s="393" t="s">
        <v>195</v>
      </c>
      <c r="B5" s="17">
        <v>9572172.2685928121</v>
      </c>
      <c r="C5" s="17">
        <v>9317490.9640640076</v>
      </c>
      <c r="D5" s="17">
        <v>8597200.1659001298</v>
      </c>
      <c r="E5" s="17">
        <v>7109853.0344496965</v>
      </c>
      <c r="F5" s="25">
        <v>7247368.0665077018</v>
      </c>
      <c r="G5" s="403">
        <v>1.9341473219164573E-2</v>
      </c>
    </row>
    <row r="6" spans="1:12" x14ac:dyDescent="0.25">
      <c r="A6" s="384" t="s">
        <v>196</v>
      </c>
      <c r="B6" s="18">
        <v>17800.519261000009</v>
      </c>
      <c r="C6" s="18">
        <v>21043.541376999994</v>
      </c>
      <c r="D6" s="18">
        <v>19252.213847717398</v>
      </c>
      <c r="E6" s="18">
        <v>821.95292129999996</v>
      </c>
      <c r="F6" s="22">
        <v>1018.6077611399999</v>
      </c>
      <c r="G6" s="401">
        <v>0.2392531673577738</v>
      </c>
    </row>
    <row r="7" spans="1:12" x14ac:dyDescent="0.25">
      <c r="A7" s="928" t="s">
        <v>197</v>
      </c>
      <c r="B7" s="929">
        <v>7013.1402389999994</v>
      </c>
      <c r="C7" s="929">
        <v>20763.087626999994</v>
      </c>
      <c r="D7" s="929">
        <v>49695.187204910049</v>
      </c>
      <c r="E7" s="929">
        <v>65328.89293882397</v>
      </c>
      <c r="F7" s="930">
        <v>39118.222132829986</v>
      </c>
      <c r="G7" s="931">
        <v>-0.40121100522151021</v>
      </c>
    </row>
    <row r="8" spans="1:12" ht="13.8" thickBot="1" x14ac:dyDescent="0.3">
      <c r="A8" s="408" t="s">
        <v>198</v>
      </c>
      <c r="B8" s="45">
        <v>8217.1765590000032</v>
      </c>
      <c r="C8" s="45">
        <v>18804.888113000001</v>
      </c>
      <c r="D8" s="45">
        <v>14446.833942604031</v>
      </c>
      <c r="E8" s="45">
        <v>0</v>
      </c>
      <c r="F8" s="932">
        <v>387.52523459999998</v>
      </c>
      <c r="G8" s="933" t="s">
        <v>899</v>
      </c>
    </row>
    <row r="9" spans="1:12" x14ac:dyDescent="0.25">
      <c r="A9" s="1"/>
      <c r="B9" s="1"/>
      <c r="C9" s="1"/>
      <c r="D9" s="1"/>
      <c r="E9" s="1"/>
      <c r="F9" s="1"/>
    </row>
    <row r="10" spans="1:12" x14ac:dyDescent="0.25">
      <c r="A10" s="4"/>
      <c r="B10" s="2"/>
      <c r="C10" s="2"/>
      <c r="D10" s="1"/>
      <c r="E10" s="1"/>
      <c r="F10" s="1"/>
      <c r="I10" s="5"/>
      <c r="L10" s="5"/>
    </row>
    <row r="11" spans="1:12" ht="12.75" customHeight="1" x14ac:dyDescent="0.25">
      <c r="A11" s="1053" t="s">
        <v>657</v>
      </c>
      <c r="B11" s="1053"/>
      <c r="C11" s="1053"/>
      <c r="D11" s="1053"/>
      <c r="E11" s="1053"/>
      <c r="F11" s="1053"/>
      <c r="G11" s="1053"/>
    </row>
    <row r="12" spans="1:12" ht="13.8" thickBot="1" x14ac:dyDescent="0.3">
      <c r="A12" s="1054"/>
      <c r="B12" s="1054"/>
      <c r="C12" s="1054"/>
      <c r="D12" s="1054"/>
      <c r="E12" s="1054"/>
      <c r="F12" s="1054"/>
      <c r="G12" s="1053"/>
    </row>
    <row r="13" spans="1:12" ht="13.8" thickBot="1" x14ac:dyDescent="0.3">
      <c r="A13" s="390"/>
      <c r="B13" s="391" t="s">
        <v>900</v>
      </c>
      <c r="C13" s="391" t="s">
        <v>901</v>
      </c>
      <c r="D13" s="391" t="s">
        <v>902</v>
      </c>
      <c r="E13" s="391" t="s">
        <v>903</v>
      </c>
      <c r="F13" s="392" t="s">
        <v>904</v>
      </c>
    </row>
    <row r="14" spans="1:12" ht="12.75" customHeight="1" thickBot="1" x14ac:dyDescent="0.3">
      <c r="A14" s="381" t="s">
        <v>180</v>
      </c>
      <c r="B14" s="385">
        <v>1</v>
      </c>
      <c r="C14" s="385">
        <v>1</v>
      </c>
      <c r="D14" s="385">
        <v>1</v>
      </c>
      <c r="E14" s="385">
        <v>1</v>
      </c>
      <c r="F14" s="386">
        <v>1</v>
      </c>
    </row>
    <row r="15" spans="1:12" ht="13.8" thickTop="1" x14ac:dyDescent="0.25">
      <c r="A15" s="393" t="s">
        <v>195</v>
      </c>
      <c r="B15" s="21">
        <v>0.996561151732127</v>
      </c>
      <c r="C15" s="21">
        <v>0.99353691034634906</v>
      </c>
      <c r="D15" s="21">
        <v>0.9903930271195911</v>
      </c>
      <c r="E15" s="21">
        <v>0.99078165968643983</v>
      </c>
      <c r="F15" s="26">
        <v>0.99443949597715509</v>
      </c>
    </row>
    <row r="16" spans="1:12" x14ac:dyDescent="0.25">
      <c r="A16" s="387" t="s">
        <v>196</v>
      </c>
      <c r="B16" s="388">
        <v>1.8532163315088249E-3</v>
      </c>
      <c r="C16" s="388">
        <v>2.2439018361366777E-3</v>
      </c>
      <c r="D16" s="388">
        <v>2.2178451104375553E-3</v>
      </c>
      <c r="E16" s="388">
        <v>1.1454187246962755E-4</v>
      </c>
      <c r="F16" s="389">
        <v>1.3976712363590336E-4</v>
      </c>
    </row>
    <row r="17" spans="1:12" x14ac:dyDescent="0.25">
      <c r="A17" s="928" t="s">
        <v>197</v>
      </c>
      <c r="B17" s="934">
        <v>7.3013971308982795E-4</v>
      </c>
      <c r="C17" s="934">
        <v>2.2139966660276087E-3</v>
      </c>
      <c r="D17" s="934">
        <v>5.7248599473538626E-3</v>
      </c>
      <c r="E17" s="934">
        <v>9.1037984410905059E-3</v>
      </c>
      <c r="F17" s="935">
        <v>5.3675630579693981E-3</v>
      </c>
    </row>
    <row r="18" spans="1:12" ht="13.8" thickBot="1" x14ac:dyDescent="0.3">
      <c r="A18" s="408" t="s">
        <v>198</v>
      </c>
      <c r="B18" s="46">
        <v>8.5549222327432244E-4</v>
      </c>
      <c r="C18" s="46">
        <v>2.0051911514867406E-3</v>
      </c>
      <c r="D18" s="46">
        <v>1.6642678226175284E-3</v>
      </c>
      <c r="E18" s="46">
        <v>0</v>
      </c>
      <c r="F18" s="936">
        <v>5.3173841239686297E-5</v>
      </c>
      <c r="I18" s="5"/>
      <c r="L18" s="5"/>
    </row>
    <row r="19" spans="1:12" x14ac:dyDescent="0.25">
      <c r="A19" s="4"/>
      <c r="B19" s="2"/>
      <c r="C19" s="2"/>
      <c r="D19" s="1"/>
      <c r="E19" s="1"/>
      <c r="F19" s="1"/>
      <c r="I19" s="5"/>
      <c r="L19" s="5"/>
    </row>
    <row r="29" spans="1:12" x14ac:dyDescent="0.25">
      <c r="G29" s="713"/>
    </row>
  </sheetData>
  <mergeCells count="2">
    <mergeCell ref="A11:G12"/>
    <mergeCell ref="A1:G2"/>
  </mergeCells>
  <pageMargins left="0.78740157480314965" right="0.59055118110236227" top="0.78740157480314965" bottom="0.39370078740157483" header="0" footer="0.39370078740157483"/>
  <pageSetup paperSize="9" orientation="portrait" r:id="rId1"/>
  <headerFooter scaleWithDoc="0">
    <oddFooter>&amp;R&amp;9&amp;P</oddFooter>
  </headerFooter>
  <legacyDrawingHF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Zeros="0" workbookViewId="0"/>
  </sheetViews>
  <sheetFormatPr baseColWidth="10" defaultRowHeight="13.2" x14ac:dyDescent="0.25"/>
  <cols>
    <col min="1" max="1" width="27.88671875" customWidth="1"/>
    <col min="2" max="6" width="8.88671875" bestFit="1" customWidth="1"/>
    <col min="7" max="7" width="7" bestFit="1" customWidth="1"/>
    <col min="8" max="8" width="10" customWidth="1"/>
  </cols>
  <sheetData>
    <row r="1" spans="1:7" ht="12.75" customHeight="1" x14ac:dyDescent="0.25">
      <c r="A1" s="1053" t="s">
        <v>655</v>
      </c>
      <c r="B1" s="1053"/>
      <c r="C1" s="1053"/>
      <c r="D1" s="1053"/>
      <c r="E1" s="1053"/>
      <c r="F1" s="1053"/>
      <c r="G1" s="1053"/>
    </row>
    <row r="2" spans="1:7" ht="13.8" thickBot="1" x14ac:dyDescent="0.3">
      <c r="A2" s="1054"/>
      <c r="B2" s="1054"/>
      <c r="C2" s="1054"/>
      <c r="D2" s="1054"/>
      <c r="E2" s="1054"/>
      <c r="F2" s="1054"/>
      <c r="G2" s="1054"/>
    </row>
    <row r="3" spans="1:7" ht="13.8" thickBot="1" x14ac:dyDescent="0.3">
      <c r="A3" s="390"/>
      <c r="B3" s="391" t="s">
        <v>900</v>
      </c>
      <c r="C3" s="391" t="s">
        <v>901</v>
      </c>
      <c r="D3" s="391" t="s">
        <v>902</v>
      </c>
      <c r="E3" s="391" t="s">
        <v>903</v>
      </c>
      <c r="F3" s="392" t="s">
        <v>904</v>
      </c>
      <c r="G3" s="399" t="s">
        <v>905</v>
      </c>
    </row>
    <row r="4" spans="1:7" ht="13.8" thickBot="1" x14ac:dyDescent="0.3">
      <c r="A4" s="381" t="s">
        <v>180</v>
      </c>
      <c r="B4" s="382">
        <v>9605203.1046517603</v>
      </c>
      <c r="C4" s="382">
        <v>9378102.4811810199</v>
      </c>
      <c r="D4" s="382">
        <v>8680594.4008953087</v>
      </c>
      <c r="E4" s="382">
        <v>7176003.8803098183</v>
      </c>
      <c r="F4" s="383">
        <v>7287892.4216362387</v>
      </c>
      <c r="G4" s="400">
        <v>1.5592040248672445E-2</v>
      </c>
    </row>
    <row r="5" spans="1:7" ht="13.8" thickTop="1" x14ac:dyDescent="0.25">
      <c r="A5" s="393" t="s">
        <v>199</v>
      </c>
      <c r="B5" s="17">
        <v>9104094.4479617588</v>
      </c>
      <c r="C5" s="17">
        <v>8874518.3164470177</v>
      </c>
      <c r="D5" s="17">
        <v>8241515.2424072837</v>
      </c>
      <c r="E5" s="17">
        <v>6835822.7498665955</v>
      </c>
      <c r="F5" s="25">
        <v>6932658.4200559082</v>
      </c>
      <c r="G5" s="403">
        <v>1.416591297531844E-2</v>
      </c>
    </row>
    <row r="6" spans="1:7" x14ac:dyDescent="0.25">
      <c r="A6" s="384" t="s">
        <v>200</v>
      </c>
      <c r="B6" s="18">
        <v>40616.288924000015</v>
      </c>
      <c r="C6" s="18">
        <v>42966.122299999974</v>
      </c>
      <c r="D6" s="18">
        <v>63214.131475612128</v>
      </c>
      <c r="E6" s="18">
        <v>75084.470904365968</v>
      </c>
      <c r="F6" s="22">
        <v>49556.103558829971</v>
      </c>
      <c r="G6" s="401">
        <v>-0.3399953017988383</v>
      </c>
    </row>
    <row r="7" spans="1:7" x14ac:dyDescent="0.25">
      <c r="A7" s="394" t="s">
        <v>201</v>
      </c>
      <c r="B7" s="395">
        <v>46337.736934000037</v>
      </c>
      <c r="C7" s="395">
        <v>47391.169812000022</v>
      </c>
      <c r="D7" s="395">
        <v>43501.494141308016</v>
      </c>
      <c r="E7" s="395">
        <v>52805.982605700003</v>
      </c>
      <c r="F7" s="396">
        <v>55137.097537499983</v>
      </c>
      <c r="G7" s="404">
        <v>4.4144902088202986E-2</v>
      </c>
    </row>
    <row r="8" spans="1:7" x14ac:dyDescent="0.25">
      <c r="A8" s="384" t="s">
        <v>202</v>
      </c>
      <c r="B8" s="18">
        <v>10774.904415000005</v>
      </c>
      <c r="C8" s="18">
        <v>6185.6436500000027</v>
      </c>
      <c r="D8" s="18">
        <v>6219.9169671400005</v>
      </c>
      <c r="E8" s="18">
        <v>26302.094162100002</v>
      </c>
      <c r="F8" s="22">
        <v>1659.590267</v>
      </c>
      <c r="G8" s="401">
        <v>-0.93690273265801827</v>
      </c>
    </row>
    <row r="9" spans="1:7" x14ac:dyDescent="0.25">
      <c r="A9" s="394" t="s">
        <v>203</v>
      </c>
      <c r="B9" s="395">
        <v>157781.04551199925</v>
      </c>
      <c r="C9" s="395">
        <v>164929.37376100005</v>
      </c>
      <c r="D9" s="395">
        <v>122451.97415607872</v>
      </c>
      <c r="E9" s="395">
        <v>14185.931629400002</v>
      </c>
      <c r="F9" s="396">
        <v>14943.973982400001</v>
      </c>
      <c r="G9" s="404">
        <v>5.3436205164627548E-2</v>
      </c>
    </row>
    <row r="10" spans="1:7" x14ac:dyDescent="0.25">
      <c r="A10" s="384" t="s">
        <v>204</v>
      </c>
      <c r="B10" s="18">
        <v>60772.198864000042</v>
      </c>
      <c r="C10" s="18">
        <v>54297.233921000014</v>
      </c>
      <c r="D10" s="18">
        <v>41369.585936049982</v>
      </c>
      <c r="E10" s="18">
        <v>61153.707270400002</v>
      </c>
      <c r="F10" s="22">
        <v>70125.845087600028</v>
      </c>
      <c r="G10" s="401">
        <v>0.14671453649618349</v>
      </c>
    </row>
    <row r="11" spans="1:7" x14ac:dyDescent="0.25">
      <c r="A11" s="394" t="s">
        <v>205</v>
      </c>
      <c r="B11" s="395">
        <v>55662.219504999994</v>
      </c>
      <c r="C11" s="395">
        <v>50613.079779000022</v>
      </c>
      <c r="D11" s="395">
        <v>42367.230989409982</v>
      </c>
      <c r="E11" s="395">
        <v>29499.389582000011</v>
      </c>
      <c r="F11" s="396">
        <v>42266.874209400004</v>
      </c>
      <c r="G11" s="404">
        <v>0.4328050447250773</v>
      </c>
    </row>
    <row r="12" spans="1:7" x14ac:dyDescent="0.25">
      <c r="A12" s="384" t="s">
        <v>206</v>
      </c>
      <c r="B12" s="18">
        <v>95533.441936999909</v>
      </c>
      <c r="C12" s="18">
        <v>93095.981116999988</v>
      </c>
      <c r="D12" s="18">
        <v>72855.449617932623</v>
      </c>
      <c r="E12" s="18">
        <v>38498.163005009999</v>
      </c>
      <c r="F12" s="22">
        <v>76192.518699599997</v>
      </c>
      <c r="G12" s="401">
        <v>0.97912089181202244</v>
      </c>
    </row>
    <row r="13" spans="1:7" x14ac:dyDescent="0.25">
      <c r="A13" s="394" t="s">
        <v>207</v>
      </c>
      <c r="B13" s="395">
        <v>2166.192763</v>
      </c>
      <c r="C13" s="395">
        <v>5313.3709760000002</v>
      </c>
      <c r="D13" s="395">
        <v>4691.3140004800034</v>
      </c>
      <c r="E13" s="395">
        <v>5314.3212142319999</v>
      </c>
      <c r="F13" s="396">
        <v>8455.9408503000013</v>
      </c>
      <c r="G13" s="404">
        <v>0.59116103626830041</v>
      </c>
    </row>
    <row r="14" spans="1:7" x14ac:dyDescent="0.25">
      <c r="A14" s="384" t="s">
        <v>208</v>
      </c>
      <c r="B14" s="18">
        <v>11739.316653999997</v>
      </c>
      <c r="C14" s="18">
        <v>10942.301919999998</v>
      </c>
      <c r="D14" s="18">
        <v>13777.382318930013</v>
      </c>
      <c r="E14" s="18">
        <v>27543.529192000002</v>
      </c>
      <c r="F14" s="22">
        <v>33050.885329099998</v>
      </c>
      <c r="G14" s="401">
        <v>0.19995099751776202</v>
      </c>
    </row>
    <row r="15" spans="1:7" ht="13.8" thickBot="1" x14ac:dyDescent="0.3">
      <c r="A15" s="411" t="s">
        <v>209</v>
      </c>
      <c r="B15" s="24">
        <v>19725.311182000001</v>
      </c>
      <c r="C15" s="24">
        <v>27849.887498000004</v>
      </c>
      <c r="D15" s="24">
        <v>28630.67888508199</v>
      </c>
      <c r="E15" s="24">
        <v>9793.5408780159996</v>
      </c>
      <c r="F15" s="414">
        <v>3845.1720586000001</v>
      </c>
      <c r="G15" s="406">
        <v>-0.60737672855060731</v>
      </c>
    </row>
    <row r="16" spans="1:7" x14ac:dyDescent="0.25">
      <c r="A16" s="1"/>
      <c r="B16" s="1"/>
      <c r="C16" s="1"/>
      <c r="D16" s="1"/>
      <c r="E16" s="1"/>
      <c r="F16" s="1"/>
    </row>
    <row r="17" spans="1:9" x14ac:dyDescent="0.25">
      <c r="A17" s="1"/>
      <c r="B17" s="1"/>
      <c r="C17" s="1"/>
      <c r="D17" s="1"/>
      <c r="E17" s="1"/>
      <c r="F17" s="1"/>
    </row>
    <row r="18" spans="1:9" x14ac:dyDescent="0.25">
      <c r="A18" s="4"/>
      <c r="B18" s="2"/>
      <c r="C18" s="2"/>
      <c r="D18" s="1"/>
      <c r="E18" s="1"/>
      <c r="F18" s="1"/>
      <c r="H18" s="5"/>
    </row>
    <row r="19" spans="1:9" ht="12.75" customHeight="1" x14ac:dyDescent="0.25">
      <c r="A19" s="1053" t="s">
        <v>656</v>
      </c>
      <c r="B19" s="1053"/>
      <c r="C19" s="1053"/>
      <c r="D19" s="1053"/>
      <c r="E19" s="1053"/>
      <c r="F19" s="1053"/>
      <c r="G19" s="1053"/>
    </row>
    <row r="20" spans="1:9" ht="13.8" thickBot="1" x14ac:dyDescent="0.3">
      <c r="A20" s="1053"/>
      <c r="B20" s="1053"/>
      <c r="C20" s="1053"/>
      <c r="D20" s="1053"/>
      <c r="E20" s="1053"/>
      <c r="F20" s="1053"/>
      <c r="G20" s="1053"/>
    </row>
    <row r="21" spans="1:9" ht="13.8" thickBot="1" x14ac:dyDescent="0.3">
      <c r="A21" s="390"/>
      <c r="B21" s="391" t="s">
        <v>900</v>
      </c>
      <c r="C21" s="391" t="s">
        <v>901</v>
      </c>
      <c r="D21" s="391" t="s">
        <v>902</v>
      </c>
      <c r="E21" s="391" t="s">
        <v>903</v>
      </c>
      <c r="F21" s="392" t="s">
        <v>904</v>
      </c>
    </row>
    <row r="22" spans="1:9" ht="13.8" thickBot="1" x14ac:dyDescent="0.3">
      <c r="A22" s="381" t="s">
        <v>180</v>
      </c>
      <c r="B22" s="385">
        <v>1</v>
      </c>
      <c r="C22" s="385">
        <v>1</v>
      </c>
      <c r="D22" s="385">
        <v>1</v>
      </c>
      <c r="E22" s="385">
        <v>1</v>
      </c>
      <c r="F22" s="386">
        <v>1</v>
      </c>
    </row>
    <row r="23" spans="1:9" ht="13.8" thickTop="1" x14ac:dyDescent="0.25">
      <c r="A23" s="393" t="s">
        <v>199</v>
      </c>
      <c r="B23" s="21">
        <v>0.94782945751065728</v>
      </c>
      <c r="C23" s="21">
        <v>0.94630212607032804</v>
      </c>
      <c r="D23" s="21">
        <v>0.94941830729440158</v>
      </c>
      <c r="E23" s="21">
        <v>0.95259462841475839</v>
      </c>
      <c r="F23" s="26">
        <v>0.95125696414978433</v>
      </c>
    </row>
    <row r="24" spans="1:9" x14ac:dyDescent="0.25">
      <c r="A24" s="387" t="s">
        <v>200</v>
      </c>
      <c r="B24" s="388">
        <v>4.2285715857824716E-3</v>
      </c>
      <c r="C24" s="388">
        <v>4.5815368712615184E-3</v>
      </c>
      <c r="D24" s="388">
        <v>7.2822353581100717E-3</v>
      </c>
      <c r="E24" s="388">
        <v>1.0463270666615673E-2</v>
      </c>
      <c r="F24" s="389">
        <v>6.7997852728599829E-3</v>
      </c>
    </row>
    <row r="25" spans="1:9" x14ac:dyDescent="0.25">
      <c r="A25" s="394" t="s">
        <v>201</v>
      </c>
      <c r="B25" s="397">
        <v>4.8242329109687296E-3</v>
      </c>
      <c r="C25" s="397">
        <v>5.0533857896199776E-3</v>
      </c>
      <c r="D25" s="397">
        <v>5.011349699373272E-3</v>
      </c>
      <c r="E25" s="397">
        <v>7.3586892491228897E-3</v>
      </c>
      <c r="F25" s="398">
        <v>7.5655751138435298E-3</v>
      </c>
    </row>
    <row r="26" spans="1:9" x14ac:dyDescent="0.25">
      <c r="A26" s="387" t="s">
        <v>202</v>
      </c>
      <c r="B26" s="388">
        <v>1.1217778840909426E-3</v>
      </c>
      <c r="C26" s="388">
        <v>6.5958371242079037E-4</v>
      </c>
      <c r="D26" s="388">
        <v>7.1653122814936308E-4</v>
      </c>
      <c r="E26" s="388">
        <v>3.665284272528073E-3</v>
      </c>
      <c r="F26" s="389">
        <v>2.2771882061170681E-4</v>
      </c>
    </row>
    <row r="27" spans="1:9" x14ac:dyDescent="0.25">
      <c r="A27" s="394" t="s">
        <v>203</v>
      </c>
      <c r="B27" s="397">
        <v>1.6426622507918293E-2</v>
      </c>
      <c r="C27" s="397">
        <v>1.758664656224037E-2</v>
      </c>
      <c r="D27" s="397">
        <v>1.4106404296858881E-2</v>
      </c>
      <c r="E27" s="397">
        <v>1.9768567389330249E-3</v>
      </c>
      <c r="F27" s="398">
        <v>2.0505206605457632E-3</v>
      </c>
    </row>
    <row r="28" spans="1:9" x14ac:dyDescent="0.25">
      <c r="A28" s="387" t="s">
        <v>204</v>
      </c>
      <c r="B28" s="388">
        <v>6.3270082060595178E-3</v>
      </c>
      <c r="C28" s="388">
        <v>5.7897889290459276E-3</v>
      </c>
      <c r="D28" s="388">
        <v>4.7657549731598059E-3</v>
      </c>
      <c r="E28" s="388">
        <v>8.5219724362467515E-3</v>
      </c>
      <c r="F28" s="389">
        <v>9.6222393293582328E-3</v>
      </c>
    </row>
    <row r="29" spans="1:9" x14ac:dyDescent="0.25">
      <c r="A29" s="394" t="s">
        <v>205</v>
      </c>
      <c r="B29" s="397">
        <v>5.7950070288511658E-3</v>
      </c>
      <c r="C29" s="397">
        <v>5.3969424924247712E-3</v>
      </c>
      <c r="D29" s="397">
        <v>4.8806831690051391E-3</v>
      </c>
      <c r="E29" s="397">
        <v>4.1108380198822299E-3</v>
      </c>
      <c r="F29" s="398">
        <v>5.7996018278094275E-3</v>
      </c>
      <c r="G29" s="713"/>
      <c r="H29" s="5"/>
      <c r="I29" s="5"/>
    </row>
    <row r="30" spans="1:9" x14ac:dyDescent="0.25">
      <c r="A30" s="387" t="s">
        <v>206</v>
      </c>
      <c r="B30" s="388">
        <v>9.9460095633723197E-3</v>
      </c>
      <c r="C30" s="388">
        <v>9.9269528461450613E-3</v>
      </c>
      <c r="D30" s="388">
        <v>8.3929102378540316E-3</v>
      </c>
      <c r="E30" s="388">
        <v>5.3648470161289643E-3</v>
      </c>
      <c r="F30" s="389">
        <v>1.0454671157521514E-2</v>
      </c>
      <c r="H30" s="5"/>
      <c r="I30" s="5"/>
    </row>
    <row r="31" spans="1:9" x14ac:dyDescent="0.25">
      <c r="A31" s="394" t="s">
        <v>207</v>
      </c>
      <c r="B31" s="397">
        <v>2.255228483352863E-4</v>
      </c>
      <c r="C31" s="397">
        <v>5.6657207432551612E-4</v>
      </c>
      <c r="D31" s="397">
        <v>5.4043695440903741E-4</v>
      </c>
      <c r="E31" s="397">
        <v>7.4056833062952001E-4</v>
      </c>
      <c r="F31" s="398">
        <v>1.160272457534646E-3</v>
      </c>
      <c r="H31" s="5"/>
    </row>
    <row r="32" spans="1:9" x14ac:dyDescent="0.25">
      <c r="A32" s="387" t="s">
        <v>208</v>
      </c>
      <c r="B32" s="388">
        <v>1.222183073704573E-3</v>
      </c>
      <c r="C32" s="388">
        <v>1.1667927431970218E-3</v>
      </c>
      <c r="D32" s="388">
        <v>1.5871473406831478E-3</v>
      </c>
      <c r="E32" s="388">
        <v>3.8382823715545191E-3</v>
      </c>
      <c r="F32" s="389">
        <v>4.5350402306953358E-3</v>
      </c>
      <c r="I32" s="5"/>
    </row>
    <row r="33" spans="1:7" ht="13.8" thickBot="1" x14ac:dyDescent="0.3">
      <c r="A33" s="411" t="s">
        <v>209</v>
      </c>
      <c r="B33" s="415">
        <v>2.0536068802592122E-3</v>
      </c>
      <c r="C33" s="415">
        <v>2.9696719089907795E-3</v>
      </c>
      <c r="D33" s="415">
        <v>3.2982394479955253E-3</v>
      </c>
      <c r="E33" s="415">
        <v>1.3647624836001582E-3</v>
      </c>
      <c r="F33" s="416">
        <v>5.2761097943549264E-4</v>
      </c>
    </row>
    <row r="34" spans="1:7" x14ac:dyDescent="0.25">
      <c r="A34" s="1"/>
      <c r="B34" s="1"/>
      <c r="C34" s="1"/>
      <c r="D34" s="1"/>
      <c r="E34" s="1"/>
      <c r="F34" s="1"/>
      <c r="G34" s="5"/>
    </row>
    <row r="35" spans="1:7" x14ac:dyDescent="0.25">
      <c r="A35" s="1"/>
      <c r="B35" s="1"/>
      <c r="C35" s="1"/>
      <c r="D35" s="1"/>
      <c r="E35" s="1"/>
      <c r="F35" s="1"/>
    </row>
    <row r="36" spans="1:7" x14ac:dyDescent="0.25">
      <c r="A36" s="1"/>
      <c r="B36" s="1"/>
      <c r="C36" s="1"/>
      <c r="D36" s="1"/>
      <c r="E36" s="1"/>
      <c r="F36" s="1"/>
    </row>
  </sheetData>
  <mergeCells count="2">
    <mergeCell ref="A1:G2"/>
    <mergeCell ref="A19:G20"/>
  </mergeCells>
  <pageMargins left="0.78740157480314965" right="0.59055118110236227" top="0.78740157480314965" bottom="0.39370078740157483" header="0" footer="0.39370078740157483"/>
  <pageSetup paperSize="9" orientation="portrait" r:id="rId1"/>
  <headerFooter scaleWithDoc="0">
    <oddFooter>&amp;R&amp;9&amp;P</oddFooter>
  </headerFooter>
  <legacyDrawingHF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showZeros="0" workbookViewId="0"/>
  </sheetViews>
  <sheetFormatPr baseColWidth="10" defaultRowHeight="13.2" x14ac:dyDescent="0.25"/>
  <cols>
    <col min="1" max="1" width="19.33203125" customWidth="1"/>
    <col min="2" max="2" width="9.88671875" bestFit="1" customWidth="1"/>
    <col min="3" max="3" width="7.6640625" bestFit="1" customWidth="1"/>
    <col min="4" max="4" width="7.5546875" bestFit="1" customWidth="1"/>
    <col min="5" max="5" width="7.6640625" bestFit="1" customWidth="1"/>
    <col min="6" max="6" width="7.44140625" bestFit="1" customWidth="1"/>
    <col min="7" max="8" width="8" bestFit="1" customWidth="1"/>
    <col min="9" max="10" width="8.88671875" bestFit="1" customWidth="1"/>
    <col min="11" max="11" width="10.44140625" bestFit="1" customWidth="1"/>
    <col min="12" max="12" width="8" bestFit="1" customWidth="1"/>
    <col min="13" max="13" width="9.6640625" bestFit="1" customWidth="1"/>
    <col min="14" max="14" width="9.33203125" bestFit="1" customWidth="1"/>
  </cols>
  <sheetData>
    <row r="1" spans="1:14" ht="13.8" thickBot="1" x14ac:dyDescent="0.3">
      <c r="A1" s="1055" t="s">
        <v>335</v>
      </c>
      <c r="B1" s="1055"/>
      <c r="C1" s="1055"/>
      <c r="D1" s="1055"/>
      <c r="E1" s="1055"/>
      <c r="F1" s="1055"/>
      <c r="G1" s="1055"/>
      <c r="H1" s="1055"/>
      <c r="I1" s="1055"/>
      <c r="J1" s="1055"/>
      <c r="K1" s="1055"/>
      <c r="L1" s="1055"/>
      <c r="M1" s="1055"/>
      <c r="N1" s="1055"/>
    </row>
    <row r="2" spans="1:14" ht="13.8" thickBot="1" x14ac:dyDescent="0.3">
      <c r="A2" s="405"/>
      <c r="B2" s="423" t="s">
        <v>180</v>
      </c>
      <c r="C2" s="8" t="s">
        <v>181</v>
      </c>
      <c r="D2" s="9" t="s">
        <v>182</v>
      </c>
      <c r="E2" s="47" t="s">
        <v>183</v>
      </c>
      <c r="F2" s="47" t="s">
        <v>184</v>
      </c>
      <c r="G2" s="47" t="s">
        <v>185</v>
      </c>
      <c r="H2" s="47" t="s">
        <v>186</v>
      </c>
      <c r="I2" s="47" t="s">
        <v>187</v>
      </c>
      <c r="J2" s="47" t="s">
        <v>188</v>
      </c>
      <c r="K2" s="47" t="s">
        <v>189</v>
      </c>
      <c r="L2" s="47" t="s">
        <v>190</v>
      </c>
      <c r="M2" s="47" t="s">
        <v>191</v>
      </c>
      <c r="N2" s="407" t="s">
        <v>192</v>
      </c>
    </row>
    <row r="3" spans="1:14" ht="13.8" thickBot="1" x14ac:dyDescent="0.3">
      <c r="A3" s="381" t="s">
        <v>180</v>
      </c>
      <c r="B3" s="426">
        <v>7287892.421636262</v>
      </c>
      <c r="C3" s="382">
        <v>469722.30805719073</v>
      </c>
      <c r="D3" s="427">
        <v>440347.08017149894</v>
      </c>
      <c r="E3" s="428">
        <v>501127.32821339869</v>
      </c>
      <c r="F3" s="428">
        <v>693976.83683059819</v>
      </c>
      <c r="G3" s="428">
        <v>665548.91023101273</v>
      </c>
      <c r="H3" s="428">
        <v>666559.99753429706</v>
      </c>
      <c r="I3" s="428">
        <v>922908.30545666115</v>
      </c>
      <c r="J3" s="428">
        <v>816517.0923293971</v>
      </c>
      <c r="K3" s="428">
        <v>687220.05869799911</v>
      </c>
      <c r="L3" s="428">
        <v>509728.7596478989</v>
      </c>
      <c r="M3" s="428">
        <v>451823.90888992092</v>
      </c>
      <c r="N3" s="383">
        <v>462411.83557638957</v>
      </c>
    </row>
    <row r="4" spans="1:14" ht="13.8" thickTop="1" x14ac:dyDescent="0.25">
      <c r="A4" s="437" t="s">
        <v>195</v>
      </c>
      <c r="B4" s="438">
        <v>7247368.0665076924</v>
      </c>
      <c r="C4" s="16">
        <v>469541.34546270076</v>
      </c>
      <c r="D4" s="23">
        <v>440145.11978909891</v>
      </c>
      <c r="E4" s="38">
        <v>500792.46032469871</v>
      </c>
      <c r="F4" s="38">
        <v>693976.83683059819</v>
      </c>
      <c r="G4" s="38">
        <v>652686.25528500276</v>
      </c>
      <c r="H4" s="38">
        <v>660729.01651929715</v>
      </c>
      <c r="I4" s="38">
        <v>922634.84663300111</v>
      </c>
      <c r="J4" s="38">
        <v>811955.32974799711</v>
      </c>
      <c r="K4" s="38">
        <v>681988.57635749911</v>
      </c>
      <c r="L4" s="38">
        <v>500319.8651471989</v>
      </c>
      <c r="M4" s="38">
        <v>450681.4849670009</v>
      </c>
      <c r="N4" s="439">
        <v>461916.9294435996</v>
      </c>
    </row>
    <row r="5" spans="1:14" x14ac:dyDescent="0.25">
      <c r="A5" s="387" t="s">
        <v>196</v>
      </c>
      <c r="B5" s="429">
        <v>1018.6077611399999</v>
      </c>
      <c r="C5" s="430">
        <v>180.96259449000001</v>
      </c>
      <c r="D5" s="431">
        <v>201.96038239999999</v>
      </c>
      <c r="E5" s="432">
        <v>334.86788869999998</v>
      </c>
      <c r="F5" s="432">
        <v>0</v>
      </c>
      <c r="G5" s="432">
        <v>0</v>
      </c>
      <c r="H5" s="471">
        <v>0</v>
      </c>
      <c r="I5" s="432">
        <v>0</v>
      </c>
      <c r="J5" s="432">
        <v>0</v>
      </c>
      <c r="K5" s="432">
        <v>0</v>
      </c>
      <c r="L5" s="432">
        <v>0</v>
      </c>
      <c r="M5" s="471" t="s">
        <v>225</v>
      </c>
      <c r="N5" s="433">
        <v>256.68771988999998</v>
      </c>
    </row>
    <row r="6" spans="1:14" x14ac:dyDescent="0.25">
      <c r="A6" s="928" t="s">
        <v>197</v>
      </c>
      <c r="B6" s="937">
        <v>39118.222132829986</v>
      </c>
      <c r="C6" s="929">
        <v>0</v>
      </c>
      <c r="D6" s="938">
        <v>0</v>
      </c>
      <c r="E6" s="938">
        <v>0</v>
      </c>
      <c r="F6" s="938">
        <v>0</v>
      </c>
      <c r="G6" s="938">
        <v>12862.654946009989</v>
      </c>
      <c r="H6" s="938">
        <v>5658.8051082999991</v>
      </c>
      <c r="I6" s="946" t="s">
        <v>225</v>
      </c>
      <c r="J6" s="938">
        <v>4561.7625813999985</v>
      </c>
      <c r="K6" s="938">
        <v>5231.4823404999997</v>
      </c>
      <c r="L6" s="938">
        <v>9408.8945006999984</v>
      </c>
      <c r="M6" s="938">
        <v>1098.2947472599997</v>
      </c>
      <c r="N6" s="939">
        <v>238.2184129</v>
      </c>
    </row>
    <row r="7" spans="1:14" ht="13.8" thickBot="1" x14ac:dyDescent="0.3">
      <c r="A7" s="940" t="s">
        <v>198</v>
      </c>
      <c r="B7" s="941">
        <v>387.52523459999998</v>
      </c>
      <c r="C7" s="942">
        <v>0</v>
      </c>
      <c r="D7" s="943">
        <v>0</v>
      </c>
      <c r="E7" s="944">
        <v>0</v>
      </c>
      <c r="F7" s="944">
        <v>0</v>
      </c>
      <c r="G7" s="944">
        <v>0</v>
      </c>
      <c r="H7" s="944">
        <v>172.17590670000001</v>
      </c>
      <c r="I7" s="944">
        <v>215.34932789999999</v>
      </c>
      <c r="J7" s="944">
        <v>0</v>
      </c>
      <c r="K7" s="944">
        <v>0</v>
      </c>
      <c r="L7" s="944">
        <v>0</v>
      </c>
      <c r="M7" s="944">
        <v>0</v>
      </c>
      <c r="N7" s="945">
        <v>0</v>
      </c>
    </row>
    <row r="8" spans="1:14" x14ac:dyDescent="0.25">
      <c r="A8" s="72" t="s">
        <v>224</v>
      </c>
    </row>
    <row r="10" spans="1:14" ht="13.8" thickBot="1" x14ac:dyDescent="0.3">
      <c r="A10" s="1056" t="s">
        <v>336</v>
      </c>
      <c r="B10" s="1056"/>
      <c r="C10" s="1056"/>
      <c r="D10" s="1056"/>
      <c r="E10" s="1056"/>
      <c r="F10" s="1056"/>
      <c r="G10" s="1056"/>
      <c r="H10" s="1056"/>
      <c r="I10" s="1056"/>
      <c r="J10" s="1056"/>
      <c r="K10" s="1056"/>
      <c r="L10" s="1056"/>
      <c r="M10" s="1056"/>
      <c r="N10" s="1056"/>
    </row>
    <row r="11" spans="1:14" ht="13.8" thickBot="1" x14ac:dyDescent="0.3">
      <c r="A11" s="405"/>
      <c r="B11" s="423" t="s">
        <v>180</v>
      </c>
      <c r="C11" s="8" t="s">
        <v>181</v>
      </c>
      <c r="D11" s="9" t="s">
        <v>182</v>
      </c>
      <c r="E11" s="47" t="s">
        <v>183</v>
      </c>
      <c r="F11" s="47" t="s">
        <v>184</v>
      </c>
      <c r="G11" s="47" t="s">
        <v>185</v>
      </c>
      <c r="H11" s="47" t="s">
        <v>186</v>
      </c>
      <c r="I11" s="47" t="s">
        <v>187</v>
      </c>
      <c r="J11" s="47" t="s">
        <v>188</v>
      </c>
      <c r="K11" s="47" t="s">
        <v>189</v>
      </c>
      <c r="L11" s="47" t="s">
        <v>190</v>
      </c>
      <c r="M11" s="47" t="s">
        <v>191</v>
      </c>
      <c r="N11" s="407" t="s">
        <v>192</v>
      </c>
    </row>
    <row r="12" spans="1:14" ht="13.8" thickBot="1" x14ac:dyDescent="0.3">
      <c r="A12" s="435" t="s">
        <v>180</v>
      </c>
      <c r="B12" s="436">
        <v>1</v>
      </c>
      <c r="C12" s="385">
        <v>6.4452420656304049E-2</v>
      </c>
      <c r="D12" s="385">
        <v>6.0421731646888549E-2</v>
      </c>
      <c r="E12" s="385">
        <v>6.8761625339810742E-2</v>
      </c>
      <c r="F12" s="385">
        <v>9.5223254773948482E-2</v>
      </c>
      <c r="G12" s="385">
        <v>9.1322548650023178E-2</v>
      </c>
      <c r="H12" s="385">
        <v>9.1461283862453391E-2</v>
      </c>
      <c r="I12" s="385">
        <v>0.12663582995774406</v>
      </c>
      <c r="J12" s="385">
        <v>0.11203747875110297</v>
      </c>
      <c r="K12" s="385">
        <v>9.4296131026547991E-2</v>
      </c>
      <c r="L12" s="385">
        <v>6.9941861124982921E-2</v>
      </c>
      <c r="M12" s="385">
        <v>6.1996511851430208E-2</v>
      </c>
      <c r="N12" s="385">
        <v>6.3449322358763618E-2</v>
      </c>
    </row>
    <row r="13" spans="1:14" ht="13.8" thickTop="1" x14ac:dyDescent="0.25">
      <c r="A13" s="437" t="s">
        <v>195</v>
      </c>
      <c r="B13" s="19">
        <v>1</v>
      </c>
      <c r="C13" s="20">
        <v>6.4787843138889981E-2</v>
      </c>
      <c r="D13" s="20">
        <v>6.0731718846065555E-2</v>
      </c>
      <c r="E13" s="20">
        <v>6.9099907128908497E-2</v>
      </c>
      <c r="F13" s="20">
        <v>9.5755704755451532E-2</v>
      </c>
      <c r="G13" s="20">
        <v>9.0058383856791518E-2</v>
      </c>
      <c r="H13" s="20">
        <v>9.116813310099818E-2</v>
      </c>
      <c r="I13" s="20">
        <v>0.12730619421646036</v>
      </c>
      <c r="J13" s="20">
        <v>0.11203450994855517</v>
      </c>
      <c r="K13" s="20">
        <v>9.4101551087101151E-2</v>
      </c>
      <c r="L13" s="20">
        <v>6.9034697914589188E-2</v>
      </c>
      <c r="M13" s="20">
        <v>6.2185538368023291E-2</v>
      </c>
      <c r="N13" s="20">
        <v>6.3735817638165673E-2</v>
      </c>
    </row>
    <row r="14" spans="1:14" x14ac:dyDescent="0.25">
      <c r="A14" s="387" t="s">
        <v>196</v>
      </c>
      <c r="B14" s="434">
        <v>1</v>
      </c>
      <c r="C14" s="388">
        <v>0.17765679920548738</v>
      </c>
      <c r="D14" s="388">
        <v>0.19827100293637176</v>
      </c>
      <c r="E14" s="388">
        <v>0.32875057649788997</v>
      </c>
      <c r="F14" s="388">
        <v>0</v>
      </c>
      <c r="G14" s="388">
        <v>0</v>
      </c>
      <c r="H14" s="388">
        <v>0</v>
      </c>
      <c r="I14" s="388">
        <v>0</v>
      </c>
      <c r="J14" s="388">
        <v>0</v>
      </c>
      <c r="K14" s="388">
        <v>0</v>
      </c>
      <c r="L14" s="388">
        <v>0</v>
      </c>
      <c r="M14" s="471" t="s">
        <v>225</v>
      </c>
      <c r="N14" s="388">
        <v>0.25199859031382366</v>
      </c>
    </row>
    <row r="15" spans="1:14" x14ac:dyDescent="0.25">
      <c r="A15" s="928" t="s">
        <v>197</v>
      </c>
      <c r="B15" s="947">
        <v>1</v>
      </c>
      <c r="C15" s="934">
        <v>0</v>
      </c>
      <c r="D15" s="934">
        <v>0</v>
      </c>
      <c r="E15" s="934">
        <v>0</v>
      </c>
      <c r="F15" s="934">
        <v>0</v>
      </c>
      <c r="G15" s="934">
        <v>0.32881491654537642</v>
      </c>
      <c r="H15" s="934">
        <v>0.14465905656665426</v>
      </c>
      <c r="I15" s="946" t="s">
        <v>225</v>
      </c>
      <c r="J15" s="934">
        <v>0.11661477267320738</v>
      </c>
      <c r="K15" s="934">
        <v>0.13373517647954342</v>
      </c>
      <c r="L15" s="934">
        <v>0.24052459410734772</v>
      </c>
      <c r="M15" s="934">
        <v>2.8076295071146787E-2</v>
      </c>
      <c r="N15" s="934">
        <v>6.0897044883866311E-3</v>
      </c>
    </row>
    <row r="16" spans="1:14" ht="13.8" thickBot="1" x14ac:dyDescent="0.3">
      <c r="A16" s="940" t="s">
        <v>198</v>
      </c>
      <c r="B16" s="948">
        <v>1</v>
      </c>
      <c r="C16" s="46">
        <v>0</v>
      </c>
      <c r="D16" s="936">
        <v>0</v>
      </c>
      <c r="E16" s="949">
        <v>0</v>
      </c>
      <c r="F16" s="949">
        <v>0</v>
      </c>
      <c r="G16" s="949">
        <v>0</v>
      </c>
      <c r="H16" s="949">
        <v>0.44429598727349567</v>
      </c>
      <c r="I16" s="949">
        <v>0.55570401272650438</v>
      </c>
      <c r="J16" s="949">
        <v>0</v>
      </c>
      <c r="K16" s="949">
        <v>0</v>
      </c>
      <c r="L16" s="949">
        <v>0</v>
      </c>
      <c r="M16" s="949">
        <v>0</v>
      </c>
      <c r="N16" s="950">
        <v>0</v>
      </c>
    </row>
    <row r="17" spans="1:14" x14ac:dyDescent="0.25">
      <c r="A17" s="72" t="s">
        <v>224</v>
      </c>
      <c r="B17" s="1"/>
      <c r="C17" s="1"/>
      <c r="D17" s="1"/>
      <c r="E17" s="1"/>
      <c r="F17" s="1"/>
      <c r="G17" s="1"/>
      <c r="H17" s="98"/>
      <c r="I17" s="1"/>
    </row>
    <row r="18" spans="1:14" ht="13.5" customHeight="1" x14ac:dyDescent="0.25">
      <c r="A18" s="72"/>
      <c r="B18" s="1"/>
      <c r="C18" s="1"/>
      <c r="D18" s="1"/>
      <c r="E18" s="1"/>
      <c r="F18" s="1"/>
      <c r="G18" s="1"/>
      <c r="H18" s="98"/>
      <c r="I18" s="1"/>
    </row>
    <row r="19" spans="1:14" ht="13.8" thickBot="1" x14ac:dyDescent="0.3">
      <c r="A19" s="1056" t="s">
        <v>337</v>
      </c>
      <c r="B19" s="1056"/>
      <c r="C19" s="1056"/>
      <c r="D19" s="1056"/>
      <c r="E19" s="1056"/>
      <c r="F19" s="1056"/>
      <c r="G19" s="1056"/>
      <c r="H19" s="1056"/>
      <c r="I19" s="1056"/>
      <c r="J19" s="1056"/>
      <c r="K19" s="1056"/>
      <c r="L19" s="1056"/>
      <c r="M19" s="1056"/>
      <c r="N19" s="1056"/>
    </row>
    <row r="20" spans="1:14" ht="13.8" thickBot="1" x14ac:dyDescent="0.3">
      <c r="A20" s="405"/>
      <c r="B20" s="423" t="s">
        <v>180</v>
      </c>
      <c r="C20" s="8" t="s">
        <v>181</v>
      </c>
      <c r="D20" s="9" t="s">
        <v>182</v>
      </c>
      <c r="E20" s="47" t="s">
        <v>183</v>
      </c>
      <c r="F20" s="47" t="s">
        <v>184</v>
      </c>
      <c r="G20" s="47" t="s">
        <v>185</v>
      </c>
      <c r="H20" s="47" t="s">
        <v>186</v>
      </c>
      <c r="I20" s="47" t="s">
        <v>187</v>
      </c>
      <c r="J20" s="47" t="s">
        <v>188</v>
      </c>
      <c r="K20" s="47" t="s">
        <v>189</v>
      </c>
      <c r="L20" s="47" t="s">
        <v>190</v>
      </c>
      <c r="M20" s="47" t="s">
        <v>191</v>
      </c>
      <c r="N20" s="407" t="s">
        <v>192</v>
      </c>
    </row>
    <row r="21" spans="1:14" ht="13.8" thickBot="1" x14ac:dyDescent="0.3">
      <c r="A21" s="435" t="s">
        <v>180</v>
      </c>
      <c r="B21" s="436">
        <v>1</v>
      </c>
      <c r="C21" s="385">
        <v>1</v>
      </c>
      <c r="D21" s="385">
        <v>1</v>
      </c>
      <c r="E21" s="385">
        <v>1</v>
      </c>
      <c r="F21" s="385">
        <v>1</v>
      </c>
      <c r="G21" s="385">
        <v>1</v>
      </c>
      <c r="H21" s="385">
        <v>1</v>
      </c>
      <c r="I21" s="385">
        <v>1</v>
      </c>
      <c r="J21" s="385">
        <v>1</v>
      </c>
      <c r="K21" s="385">
        <v>1</v>
      </c>
      <c r="L21" s="385">
        <v>1</v>
      </c>
      <c r="M21" s="385">
        <v>1</v>
      </c>
      <c r="N21" s="385">
        <v>1</v>
      </c>
    </row>
    <row r="22" spans="1:14" ht="13.8" thickTop="1" x14ac:dyDescent="0.25">
      <c r="A22" s="437" t="s">
        <v>195</v>
      </c>
      <c r="B22" s="19">
        <v>0.99443949597715509</v>
      </c>
      <c r="C22" s="20">
        <v>0.99961474558183439</v>
      </c>
      <c r="D22" s="20">
        <v>0.99954136091393775</v>
      </c>
      <c r="E22" s="20">
        <v>0.99933177084974822</v>
      </c>
      <c r="F22" s="20">
        <v>1</v>
      </c>
      <c r="G22" s="20">
        <v>0.98067361429298205</v>
      </c>
      <c r="H22" s="20">
        <v>0.99125212878575142</v>
      </c>
      <c r="I22" s="20">
        <v>0.99970369881596777</v>
      </c>
      <c r="J22" s="20">
        <v>0.99441314502261557</v>
      </c>
      <c r="K22" s="20">
        <v>0.99238747141576233</v>
      </c>
      <c r="L22" s="20">
        <v>0.98154137014517429</v>
      </c>
      <c r="M22" s="20">
        <v>0.99747152839758568</v>
      </c>
      <c r="N22" s="20">
        <v>0.99892972866455054</v>
      </c>
    </row>
    <row r="23" spans="1:14" x14ac:dyDescent="0.25">
      <c r="A23" s="387" t="s">
        <v>196</v>
      </c>
      <c r="B23" s="434">
        <v>1.3976712363590355E-4</v>
      </c>
      <c r="C23" s="388">
        <v>3.8525441816565165E-4</v>
      </c>
      <c r="D23" s="388">
        <v>4.5863908606216683E-4</v>
      </c>
      <c r="E23" s="388">
        <v>6.6822915025181132E-4</v>
      </c>
      <c r="F23" s="388">
        <v>0</v>
      </c>
      <c r="G23" s="388">
        <v>0</v>
      </c>
      <c r="H23" s="388">
        <v>0</v>
      </c>
      <c r="I23" s="388">
        <v>0</v>
      </c>
      <c r="J23" s="388">
        <v>0</v>
      </c>
      <c r="K23" s="388">
        <v>0</v>
      </c>
      <c r="L23" s="388">
        <v>0</v>
      </c>
      <c r="M23" s="471" t="s">
        <v>225</v>
      </c>
      <c r="N23" s="388">
        <v>5.5510629300835801E-4</v>
      </c>
    </row>
    <row r="24" spans="1:14" x14ac:dyDescent="0.25">
      <c r="A24" s="928" t="s">
        <v>197</v>
      </c>
      <c r="B24" s="947">
        <v>5.367563057969405E-3</v>
      </c>
      <c r="C24" s="934">
        <v>0</v>
      </c>
      <c r="D24" s="934">
        <v>0</v>
      </c>
      <c r="E24" s="934">
        <v>0</v>
      </c>
      <c r="F24" s="934">
        <v>0</v>
      </c>
      <c r="G24" s="934">
        <v>1.9326385707017908E-2</v>
      </c>
      <c r="H24" s="934">
        <v>8.4895660244130259E-3</v>
      </c>
      <c r="I24" s="946" t="s">
        <v>225</v>
      </c>
      <c r="J24" s="934">
        <v>5.5868549773844837E-3</v>
      </c>
      <c r="K24" s="934">
        <v>7.6125285842376586E-3</v>
      </c>
      <c r="L24" s="934">
        <v>1.8458629854825735E-2</v>
      </c>
      <c r="M24" s="934">
        <v>2.4308026327300447E-3</v>
      </c>
      <c r="N24" s="934">
        <v>5.151650424411483E-4</v>
      </c>
    </row>
    <row r="25" spans="1:14" ht="13.8" thickBot="1" x14ac:dyDescent="0.3">
      <c r="A25" s="408" t="s">
        <v>198</v>
      </c>
      <c r="B25" s="948">
        <v>5.3173841239686364E-5</v>
      </c>
      <c r="C25" s="46">
        <v>0</v>
      </c>
      <c r="D25" s="936">
        <v>0</v>
      </c>
      <c r="E25" s="949">
        <v>0</v>
      </c>
      <c r="F25" s="949">
        <v>0</v>
      </c>
      <c r="G25" s="949">
        <v>0</v>
      </c>
      <c r="H25" s="949">
        <v>2.5830518983572956E-4</v>
      </c>
      <c r="I25" s="949">
        <v>2.3333772881526266E-4</v>
      </c>
      <c r="J25" s="949">
        <v>0</v>
      </c>
      <c r="K25" s="949">
        <v>0</v>
      </c>
      <c r="L25" s="949">
        <v>0</v>
      </c>
      <c r="M25" s="949">
        <v>0</v>
      </c>
      <c r="N25" s="950">
        <v>0</v>
      </c>
    </row>
    <row r="26" spans="1:14" x14ac:dyDescent="0.25">
      <c r="A26" s="72" t="s">
        <v>224</v>
      </c>
    </row>
    <row r="28" spans="1:14" ht="27" customHeight="1" thickBot="1" x14ac:dyDescent="0.3">
      <c r="A28" s="1055" t="s">
        <v>338</v>
      </c>
      <c r="B28" s="1056"/>
      <c r="C28" s="1056"/>
      <c r="D28" s="1056"/>
      <c r="E28" s="1056"/>
      <c r="F28" s="1056"/>
      <c r="G28" s="1056"/>
      <c r="H28" s="1056"/>
      <c r="I28" s="1056"/>
      <c r="J28" s="1056"/>
      <c r="K28" s="1056"/>
      <c r="L28" s="1056"/>
      <c r="M28" s="1056"/>
      <c r="N28" s="1056"/>
    </row>
    <row r="29" spans="1:14" ht="13.5" customHeight="1" thickBot="1" x14ac:dyDescent="0.3">
      <c r="A29" s="355"/>
      <c r="B29" s="1063" t="s">
        <v>898</v>
      </c>
      <c r="C29" s="1064"/>
      <c r="D29" s="1064"/>
      <c r="E29" s="1064"/>
      <c r="F29" s="1064"/>
      <c r="G29" s="1064"/>
      <c r="H29" s="1064"/>
      <c r="I29" s="1064"/>
      <c r="J29" s="1064"/>
      <c r="K29" s="1064"/>
      <c r="L29" s="1064"/>
      <c r="M29" s="1064"/>
      <c r="N29" s="1064"/>
    </row>
    <row r="30" spans="1:14" ht="13.8" thickBot="1" x14ac:dyDescent="0.3">
      <c r="A30" s="418"/>
      <c r="B30" s="419" t="s">
        <v>180</v>
      </c>
      <c r="C30" s="420" t="s">
        <v>181</v>
      </c>
      <c r="D30" s="399" t="s">
        <v>182</v>
      </c>
      <c r="E30" s="421" t="s">
        <v>183</v>
      </c>
      <c r="F30" s="421" t="s">
        <v>184</v>
      </c>
      <c r="G30" s="421" t="s">
        <v>185</v>
      </c>
      <c r="H30" s="421" t="s">
        <v>186</v>
      </c>
      <c r="I30" s="421" t="s">
        <v>187</v>
      </c>
      <c r="J30" s="421" t="s">
        <v>188</v>
      </c>
      <c r="K30" s="421" t="s">
        <v>189</v>
      </c>
      <c r="L30" s="421" t="s">
        <v>190</v>
      </c>
      <c r="M30" s="421" t="s">
        <v>191</v>
      </c>
      <c r="N30" s="422" t="s">
        <v>192</v>
      </c>
    </row>
    <row r="31" spans="1:14" ht="13.8" thickBot="1" x14ac:dyDescent="0.3">
      <c r="A31" s="444" t="s">
        <v>180</v>
      </c>
      <c r="B31" s="445">
        <v>1.5592040248689099E-2</v>
      </c>
      <c r="C31" s="425">
        <v>-0.15102457359803356</v>
      </c>
      <c r="D31" s="446">
        <v>-2.0186471189075128E-2</v>
      </c>
      <c r="E31" s="446">
        <v>-0.20798238256515766</v>
      </c>
      <c r="F31" s="446">
        <v>0.2270933077249</v>
      </c>
      <c r="G31" s="446">
        <v>3.5473865319391562E-2</v>
      </c>
      <c r="H31" s="446">
        <v>3.0164086068079188E-2</v>
      </c>
      <c r="I31" s="446">
        <v>0.12710065237602342</v>
      </c>
      <c r="J31" s="446">
        <v>6.1741598204556158E-2</v>
      </c>
      <c r="K31" s="446">
        <v>0.15349593029886632</v>
      </c>
      <c r="L31" s="446">
        <v>0.1074676446776528</v>
      </c>
      <c r="M31" s="446">
        <v>-2.8020368457564726E-2</v>
      </c>
      <c r="N31" s="447">
        <v>-0.19788312356668858</v>
      </c>
    </row>
    <row r="32" spans="1:14" ht="13.8" thickTop="1" x14ac:dyDescent="0.25">
      <c r="A32" s="452" t="s">
        <v>195</v>
      </c>
      <c r="B32" s="453">
        <v>1.9341473219177452E-2</v>
      </c>
      <c r="C32" s="478">
        <v>-0.15135164513196897</v>
      </c>
      <c r="D32" s="479">
        <v>-1.9823238506582186E-2</v>
      </c>
      <c r="E32" s="479">
        <v>-0.20823908111987877</v>
      </c>
      <c r="F32" s="479">
        <v>0.2270933077249</v>
      </c>
      <c r="G32" s="479">
        <v>5.7684138638443461E-2</v>
      </c>
      <c r="H32" s="744">
        <v>3.9127083903292892E-2</v>
      </c>
      <c r="I32" s="479">
        <v>0.12714629639194519</v>
      </c>
      <c r="J32" s="479">
        <v>6.1682598276684875E-2</v>
      </c>
      <c r="K32" s="479">
        <v>0.15521827125536714</v>
      </c>
      <c r="L32" s="479">
        <v>0.13036097647713163</v>
      </c>
      <c r="M32" s="479">
        <v>-2.9991058847198326E-2</v>
      </c>
      <c r="N32" s="480">
        <v>-0.19751072410791193</v>
      </c>
    </row>
    <row r="33" spans="1:14" x14ac:dyDescent="0.25">
      <c r="A33" s="448" t="s">
        <v>196</v>
      </c>
      <c r="B33" s="449">
        <v>0.2392531673577738</v>
      </c>
      <c r="C33" s="959" t="s">
        <v>899</v>
      </c>
      <c r="D33" s="481">
        <v>-0.45795557353353711</v>
      </c>
      <c r="E33" s="481">
        <v>0.53747127666040639</v>
      </c>
      <c r="F33" s="481" t="s">
        <v>695</v>
      </c>
      <c r="G33" s="481" t="s">
        <v>695</v>
      </c>
      <c r="H33" s="481">
        <v>-1</v>
      </c>
      <c r="I33" s="481" t="s">
        <v>695</v>
      </c>
      <c r="J33" s="481" t="s">
        <v>695</v>
      </c>
      <c r="K33" s="481" t="s">
        <v>695</v>
      </c>
      <c r="L33" s="481" t="s">
        <v>695</v>
      </c>
      <c r="M33" s="474" t="s">
        <v>225</v>
      </c>
      <c r="N33" s="481">
        <v>3.9818554722883635</v>
      </c>
    </row>
    <row r="34" spans="1:14" x14ac:dyDescent="0.25">
      <c r="A34" s="951" t="s">
        <v>197</v>
      </c>
      <c r="B34" s="952">
        <v>-0.40121100522151043</v>
      </c>
      <c r="C34" s="953" t="s">
        <v>695</v>
      </c>
      <c r="D34" s="954" t="s">
        <v>695</v>
      </c>
      <c r="E34" s="954" t="s">
        <v>695</v>
      </c>
      <c r="F34" s="954" t="s">
        <v>695</v>
      </c>
      <c r="G34" s="954">
        <v>-0.49869215627170682</v>
      </c>
      <c r="H34" s="954">
        <v>-0.48614515543315329</v>
      </c>
      <c r="I34" s="960" t="s">
        <v>225</v>
      </c>
      <c r="J34" s="954">
        <v>7.2348589808405528E-2</v>
      </c>
      <c r="K34" s="954">
        <v>-3.4214388453587596E-2</v>
      </c>
      <c r="L34" s="954">
        <v>-0.46678522207506268</v>
      </c>
      <c r="M34" s="954">
        <v>3.7066708852803121</v>
      </c>
      <c r="N34" s="961">
        <v>-0.71392466161237089</v>
      </c>
    </row>
    <row r="35" spans="1:14" ht="13.8" thickBot="1" x14ac:dyDescent="0.3">
      <c r="A35" s="955" t="s">
        <v>198</v>
      </c>
      <c r="B35" s="958" t="s">
        <v>899</v>
      </c>
      <c r="C35" s="956">
        <v>0</v>
      </c>
      <c r="D35" s="957">
        <v>0</v>
      </c>
      <c r="E35" s="957">
        <v>0</v>
      </c>
      <c r="F35" s="957">
        <v>0</v>
      </c>
      <c r="G35" s="957">
        <v>0</v>
      </c>
      <c r="H35" s="1012" t="s">
        <v>899</v>
      </c>
      <c r="I35" s="1012" t="s">
        <v>899</v>
      </c>
      <c r="J35" s="957">
        <v>0</v>
      </c>
      <c r="K35" s="957">
        <v>0</v>
      </c>
      <c r="L35" s="957">
        <v>0</v>
      </c>
      <c r="M35" s="957">
        <v>0</v>
      </c>
      <c r="N35" s="957">
        <v>0</v>
      </c>
    </row>
    <row r="36" spans="1:14" x14ac:dyDescent="0.25">
      <c r="A36" s="72" t="s">
        <v>224</v>
      </c>
    </row>
  </sheetData>
  <mergeCells count="5">
    <mergeCell ref="A1:N1"/>
    <mergeCell ref="A10:N10"/>
    <mergeCell ref="A19:N19"/>
    <mergeCell ref="A28:N28"/>
    <mergeCell ref="B29:N29"/>
  </mergeCells>
  <pageMargins left="0.78740157480314965" right="0.59055118110236227" top="0.78740157480314965" bottom="0.39370078740157483" header="0" footer="0.39370078740157483"/>
  <pageSetup paperSize="9" orientation="landscape" r:id="rId1"/>
  <headerFooter scaleWithDoc="0">
    <oddFooter>&amp;R&amp;9&amp;P</oddFooter>
  </headerFooter>
  <legacyDrawingHF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7"/>
  <sheetViews>
    <sheetView showZeros="0" workbookViewId="0"/>
  </sheetViews>
  <sheetFormatPr baseColWidth="10" defaultRowHeight="13.2" x14ac:dyDescent="0.25"/>
  <cols>
    <col min="1" max="1" width="20.109375" customWidth="1"/>
    <col min="2" max="2" width="8.88671875" bestFit="1" customWidth="1"/>
    <col min="3" max="3" width="7.6640625" bestFit="1" customWidth="1"/>
    <col min="4" max="4" width="7.5546875" bestFit="1" customWidth="1"/>
    <col min="5" max="5" width="7.6640625" bestFit="1" customWidth="1"/>
    <col min="6" max="6" width="8" bestFit="1" customWidth="1"/>
    <col min="7" max="7" width="7.44140625" customWidth="1"/>
    <col min="8" max="8" width="8" bestFit="1" customWidth="1"/>
    <col min="9" max="10" width="8.88671875" bestFit="1" customWidth="1"/>
    <col min="11" max="11" width="10.44140625" bestFit="1" customWidth="1"/>
    <col min="12" max="12" width="8" bestFit="1" customWidth="1"/>
    <col min="13" max="13" width="9.6640625" bestFit="1" customWidth="1"/>
    <col min="14" max="14" width="9.33203125" bestFit="1" customWidth="1"/>
  </cols>
  <sheetData>
    <row r="1" spans="1:14" ht="13.8" thickBot="1" x14ac:dyDescent="0.3">
      <c r="A1" s="1055" t="s">
        <v>331</v>
      </c>
      <c r="B1" s="1055"/>
      <c r="C1" s="1055"/>
      <c r="D1" s="1055"/>
      <c r="E1" s="1055"/>
      <c r="F1" s="1055"/>
      <c r="G1" s="1055"/>
      <c r="H1" s="1055"/>
      <c r="I1" s="1055"/>
      <c r="J1" s="1055"/>
      <c r="K1" s="1055"/>
      <c r="L1" s="1055"/>
      <c r="M1" s="1055"/>
      <c r="N1" s="1055"/>
    </row>
    <row r="2" spans="1:14" ht="13.8" thickBot="1" x14ac:dyDescent="0.3">
      <c r="A2" s="405"/>
      <c r="B2" s="423" t="s">
        <v>180</v>
      </c>
      <c r="C2" s="8" t="s">
        <v>181</v>
      </c>
      <c r="D2" s="9" t="s">
        <v>182</v>
      </c>
      <c r="E2" s="47" t="s">
        <v>183</v>
      </c>
      <c r="F2" s="47" t="s">
        <v>184</v>
      </c>
      <c r="G2" s="47" t="s">
        <v>185</v>
      </c>
      <c r="H2" s="47" t="s">
        <v>186</v>
      </c>
      <c r="I2" s="47" t="s">
        <v>187</v>
      </c>
      <c r="J2" s="47" t="s">
        <v>188</v>
      </c>
      <c r="K2" s="47" t="s">
        <v>189</v>
      </c>
      <c r="L2" s="47" t="s">
        <v>190</v>
      </c>
      <c r="M2" s="47" t="s">
        <v>191</v>
      </c>
      <c r="N2" s="407" t="s">
        <v>192</v>
      </c>
    </row>
    <row r="3" spans="1:14" ht="13.8" thickBot="1" x14ac:dyDescent="0.3">
      <c r="A3" s="381" t="s">
        <v>180</v>
      </c>
      <c r="B3" s="426">
        <v>7287892.4216362657</v>
      </c>
      <c r="C3" s="382">
        <v>469722.30805719079</v>
      </c>
      <c r="D3" s="427">
        <v>440347.08017149894</v>
      </c>
      <c r="E3" s="428">
        <v>501127.32821339869</v>
      </c>
      <c r="F3" s="428">
        <v>693976.83683059819</v>
      </c>
      <c r="G3" s="428">
        <v>665548.91023101285</v>
      </c>
      <c r="H3" s="428">
        <v>666559.99753429717</v>
      </c>
      <c r="I3" s="428">
        <v>922908.30545666162</v>
      </c>
      <c r="J3" s="428">
        <v>816517.09232939756</v>
      </c>
      <c r="K3" s="428">
        <v>687220.05869799911</v>
      </c>
      <c r="L3" s="428">
        <v>509728.7596478989</v>
      </c>
      <c r="M3" s="428">
        <v>451823.90888992097</v>
      </c>
      <c r="N3" s="383">
        <v>462411.83557638951</v>
      </c>
    </row>
    <row r="4" spans="1:14" ht="13.8" thickTop="1" x14ac:dyDescent="0.25">
      <c r="A4" s="437" t="s">
        <v>199</v>
      </c>
      <c r="B4" s="438">
        <v>6932658.4200559352</v>
      </c>
      <c r="C4" s="16">
        <v>461688.40071949078</v>
      </c>
      <c r="D4" s="23">
        <v>438522.30312599888</v>
      </c>
      <c r="E4" s="38">
        <v>498151.84378999873</v>
      </c>
      <c r="F4" s="38">
        <v>664755.76379799808</v>
      </c>
      <c r="G4" s="38">
        <v>612755.64964000287</v>
      </c>
      <c r="H4" s="38">
        <v>633813.13895599719</v>
      </c>
      <c r="I4" s="38">
        <v>832842.73097200156</v>
      </c>
      <c r="J4" s="38">
        <v>775973.78960699751</v>
      </c>
      <c r="K4" s="38">
        <v>646511.94173899922</v>
      </c>
      <c r="L4" s="38">
        <v>475099.95439099893</v>
      </c>
      <c r="M4" s="38">
        <v>446253.70059566095</v>
      </c>
      <c r="N4" s="439">
        <v>446289.20272178954</v>
      </c>
    </row>
    <row r="5" spans="1:14" x14ac:dyDescent="0.25">
      <c r="A5" s="387" t="s">
        <v>200</v>
      </c>
      <c r="B5" s="429">
        <v>49556.103558829993</v>
      </c>
      <c r="C5" s="430">
        <v>922.40648250000004</v>
      </c>
      <c r="D5" s="431">
        <v>440.4868912</v>
      </c>
      <c r="E5" s="432">
        <v>223.81288939999999</v>
      </c>
      <c r="F5" s="432">
        <v>4393.8869904000003</v>
      </c>
      <c r="G5" s="432">
        <v>2661.5787455099999</v>
      </c>
      <c r="H5" s="432">
        <v>2778.6536919999999</v>
      </c>
      <c r="I5" s="432">
        <v>17478.06569816</v>
      </c>
      <c r="J5" s="432">
        <v>4460.2926731999987</v>
      </c>
      <c r="K5" s="432">
        <v>4159.6732030000003</v>
      </c>
      <c r="L5" s="432">
        <v>10134.939003599999</v>
      </c>
      <c r="M5" s="432">
        <v>1098.2947472599997</v>
      </c>
      <c r="N5" s="433">
        <v>804.01254259999996</v>
      </c>
    </row>
    <row r="6" spans="1:14" x14ac:dyDescent="0.25">
      <c r="A6" s="417" t="s">
        <v>201</v>
      </c>
      <c r="B6" s="440">
        <v>55137.097537499991</v>
      </c>
      <c r="C6" s="395">
        <v>0</v>
      </c>
      <c r="D6" s="395">
        <v>0</v>
      </c>
      <c r="E6" s="395">
        <v>185.57748190000001</v>
      </c>
      <c r="F6" s="395">
        <v>5582.8404060000003</v>
      </c>
      <c r="G6" s="395">
        <v>6717.1505562999973</v>
      </c>
      <c r="H6" s="395">
        <v>13499.085083100003</v>
      </c>
      <c r="I6" s="395">
        <v>8514.3341700000001</v>
      </c>
      <c r="J6" s="395">
        <v>9207.9388822000001</v>
      </c>
      <c r="K6" s="395">
        <v>9096.8869400000003</v>
      </c>
      <c r="L6" s="395">
        <v>2333.2840179999998</v>
      </c>
      <c r="M6" s="395">
        <v>0</v>
      </c>
      <c r="N6" s="395">
        <v>0</v>
      </c>
    </row>
    <row r="7" spans="1:14" x14ac:dyDescent="0.25">
      <c r="A7" s="387" t="s">
        <v>202</v>
      </c>
      <c r="B7" s="429">
        <v>1659.590267</v>
      </c>
      <c r="C7" s="430">
        <v>0</v>
      </c>
      <c r="D7" s="431">
        <v>0</v>
      </c>
      <c r="E7" s="432">
        <v>0</v>
      </c>
      <c r="F7" s="432">
        <v>0</v>
      </c>
      <c r="G7" s="432">
        <v>0</v>
      </c>
      <c r="H7" s="432">
        <v>0</v>
      </c>
      <c r="I7" s="432">
        <v>0</v>
      </c>
      <c r="J7" s="432">
        <v>1659.590267</v>
      </c>
      <c r="K7" s="432">
        <v>0</v>
      </c>
      <c r="L7" s="432">
        <v>0</v>
      </c>
      <c r="M7" s="432">
        <v>0</v>
      </c>
      <c r="N7" s="433">
        <v>0</v>
      </c>
    </row>
    <row r="8" spans="1:14" x14ac:dyDescent="0.25">
      <c r="A8" s="417" t="s">
        <v>203</v>
      </c>
      <c r="B8" s="440">
        <v>14943.973982400001</v>
      </c>
      <c r="C8" s="395">
        <v>888.96536490000005</v>
      </c>
      <c r="D8" s="395">
        <v>961.0160333</v>
      </c>
      <c r="E8" s="395">
        <v>1467.418549</v>
      </c>
      <c r="F8" s="395">
        <v>3659.129942</v>
      </c>
      <c r="G8" s="395">
        <v>0</v>
      </c>
      <c r="H8" s="395">
        <v>0</v>
      </c>
      <c r="I8" s="395">
        <v>1162.5791012</v>
      </c>
      <c r="J8" s="395">
        <v>0</v>
      </c>
      <c r="K8" s="395">
        <v>2208.2416199999998</v>
      </c>
      <c r="L8" s="395">
        <v>0</v>
      </c>
      <c r="M8" s="395">
        <v>0</v>
      </c>
      <c r="N8" s="395">
        <v>4596.623372</v>
      </c>
    </row>
    <row r="9" spans="1:14" x14ac:dyDescent="0.25">
      <c r="A9" s="387" t="s">
        <v>204</v>
      </c>
      <c r="B9" s="429">
        <v>70125.845087600013</v>
      </c>
      <c r="C9" s="430">
        <v>5818.5850970000001</v>
      </c>
      <c r="D9" s="431">
        <v>0</v>
      </c>
      <c r="E9" s="432">
        <v>0</v>
      </c>
      <c r="F9" s="432">
        <v>14380.398336</v>
      </c>
      <c r="G9" s="432">
        <v>10853.048555000001</v>
      </c>
      <c r="H9" s="432">
        <v>1971.3617593000001</v>
      </c>
      <c r="I9" s="432">
        <v>20002.681415300001</v>
      </c>
      <c r="J9" s="432">
        <v>6204.9124699999993</v>
      </c>
      <c r="K9" s="432">
        <v>10894.857454999999</v>
      </c>
      <c r="L9" s="432">
        <v>0</v>
      </c>
      <c r="M9" s="432">
        <v>0</v>
      </c>
      <c r="N9" s="433">
        <v>0</v>
      </c>
    </row>
    <row r="10" spans="1:14" x14ac:dyDescent="0.25">
      <c r="A10" s="417" t="s">
        <v>205</v>
      </c>
      <c r="B10" s="440">
        <v>42266.874209399997</v>
      </c>
      <c r="C10" s="395">
        <v>403.95039329999997</v>
      </c>
      <c r="D10" s="395">
        <v>221.31373859999999</v>
      </c>
      <c r="E10" s="395">
        <v>1098.6755031</v>
      </c>
      <c r="F10" s="395">
        <v>1204.8173581999999</v>
      </c>
      <c r="G10" s="395">
        <v>5770.6478779999998</v>
      </c>
      <c r="H10" s="395">
        <v>1050.750092</v>
      </c>
      <c r="I10" s="395">
        <v>8514.3341700000001</v>
      </c>
      <c r="J10" s="395">
        <v>13651.791176999999</v>
      </c>
      <c r="K10" s="395">
        <v>1787.9641932</v>
      </c>
      <c r="L10" s="395">
        <v>8562.6297059999997</v>
      </c>
      <c r="M10" s="395">
        <v>0</v>
      </c>
      <c r="N10" s="395">
        <v>0</v>
      </c>
    </row>
    <row r="11" spans="1:14" x14ac:dyDescent="0.25">
      <c r="A11" s="387" t="s">
        <v>206</v>
      </c>
      <c r="B11" s="429">
        <v>76192.518699599997</v>
      </c>
      <c r="C11" s="430">
        <v>0</v>
      </c>
      <c r="D11" s="431">
        <v>201.96038239999999</v>
      </c>
      <c r="E11" s="431">
        <v>0</v>
      </c>
      <c r="F11" s="431">
        <v>0</v>
      </c>
      <c r="G11" s="432">
        <v>14970.588077</v>
      </c>
      <c r="H11" s="432">
        <v>1544.2118759</v>
      </c>
      <c r="I11" s="432">
        <v>34393.57993</v>
      </c>
      <c r="J11" s="432">
        <v>5358.7772530000002</v>
      </c>
      <c r="K11" s="432">
        <v>7406.8173729999999</v>
      </c>
      <c r="L11" s="432">
        <v>9242.2676833000005</v>
      </c>
      <c r="M11" s="432">
        <v>767.18945099999996</v>
      </c>
      <c r="N11" s="433">
        <v>2307.1266740000001</v>
      </c>
    </row>
    <row r="12" spans="1:14" x14ac:dyDescent="0.25">
      <c r="A12" s="394" t="s">
        <v>207</v>
      </c>
      <c r="B12" s="440">
        <v>8455.9408503000013</v>
      </c>
      <c r="C12" s="395">
        <v>0</v>
      </c>
      <c r="D12" s="395">
        <v>0</v>
      </c>
      <c r="E12" s="395">
        <v>0</v>
      </c>
      <c r="F12" s="395">
        <v>0</v>
      </c>
      <c r="G12" s="395">
        <v>3770.7806914000007</v>
      </c>
      <c r="H12" s="395">
        <v>0</v>
      </c>
      <c r="I12" s="395">
        <v>0</v>
      </c>
      <c r="J12" s="395">
        <v>0</v>
      </c>
      <c r="K12" s="395">
        <v>4685.1601589000002</v>
      </c>
      <c r="L12" s="395">
        <v>0</v>
      </c>
      <c r="M12" s="395">
        <v>0</v>
      </c>
      <c r="N12" s="395">
        <v>0</v>
      </c>
    </row>
    <row r="13" spans="1:14" x14ac:dyDescent="0.25">
      <c r="A13" s="384" t="s">
        <v>208</v>
      </c>
      <c r="B13" s="429">
        <v>33050.885329099998</v>
      </c>
      <c r="C13" s="430">
        <v>0</v>
      </c>
      <c r="D13" s="432">
        <v>0</v>
      </c>
      <c r="E13" s="432">
        <v>0</v>
      </c>
      <c r="F13" s="432">
        <v>0</v>
      </c>
      <c r="G13" s="432">
        <v>4204.2940292000003</v>
      </c>
      <c r="H13" s="432">
        <v>11902.796076000001</v>
      </c>
      <c r="I13" s="432">
        <v>0</v>
      </c>
      <c r="J13" s="432">
        <v>0</v>
      </c>
      <c r="K13" s="432">
        <v>468.51601590000001</v>
      </c>
      <c r="L13" s="432">
        <v>4355.6848460000001</v>
      </c>
      <c r="M13" s="432">
        <v>3704.7240959999999</v>
      </c>
      <c r="N13" s="433">
        <v>8414.8702659999999</v>
      </c>
    </row>
    <row r="14" spans="1:14" ht="13.8" thickBot="1" x14ac:dyDescent="0.3">
      <c r="A14" s="468" t="s">
        <v>209</v>
      </c>
      <c r="B14" s="442">
        <v>3845.1720586000001</v>
      </c>
      <c r="C14" s="24">
        <v>0</v>
      </c>
      <c r="D14" s="24">
        <v>0</v>
      </c>
      <c r="E14" s="24">
        <v>0</v>
      </c>
      <c r="F14" s="24">
        <v>0</v>
      </c>
      <c r="G14" s="24">
        <v>3845.1720586000001</v>
      </c>
      <c r="H14" s="24">
        <v>0</v>
      </c>
      <c r="I14" s="24">
        <v>0</v>
      </c>
      <c r="J14" s="24">
        <v>0</v>
      </c>
      <c r="K14" s="24">
        <v>0</v>
      </c>
      <c r="L14" s="24">
        <v>0</v>
      </c>
      <c r="M14" s="24">
        <v>0</v>
      </c>
      <c r="N14" s="24">
        <v>0</v>
      </c>
    </row>
    <row r="15" spans="1:14" x14ac:dyDescent="0.25">
      <c r="A15" s="72"/>
      <c r="B15" s="1"/>
      <c r="C15" s="1"/>
      <c r="D15" s="1"/>
    </row>
    <row r="17" spans="1:14" ht="13.8" thickBot="1" x14ac:dyDescent="0.3">
      <c r="A17" s="1056" t="s">
        <v>332</v>
      </c>
      <c r="B17" s="1056"/>
      <c r="C17" s="1056"/>
      <c r="D17" s="1056"/>
      <c r="E17" s="1056"/>
      <c r="F17" s="1056"/>
      <c r="G17" s="1056"/>
      <c r="H17" s="1056"/>
      <c r="I17" s="1056"/>
      <c r="J17" s="1056"/>
      <c r="K17" s="1056"/>
      <c r="L17" s="1056"/>
      <c r="M17" s="1056"/>
      <c r="N17" s="1056"/>
    </row>
    <row r="18" spans="1:14" ht="13.8" thickBot="1" x14ac:dyDescent="0.3">
      <c r="A18" s="405"/>
      <c r="B18" s="423" t="s">
        <v>180</v>
      </c>
      <c r="C18" s="8" t="s">
        <v>181</v>
      </c>
      <c r="D18" s="9" t="s">
        <v>182</v>
      </c>
      <c r="E18" s="47" t="s">
        <v>183</v>
      </c>
      <c r="F18" s="47" t="s">
        <v>184</v>
      </c>
      <c r="G18" s="47" t="s">
        <v>185</v>
      </c>
      <c r="H18" s="47" t="s">
        <v>186</v>
      </c>
      <c r="I18" s="47" t="s">
        <v>187</v>
      </c>
      <c r="J18" s="47" t="s">
        <v>188</v>
      </c>
      <c r="K18" s="47" t="s">
        <v>189</v>
      </c>
      <c r="L18" s="47" t="s">
        <v>190</v>
      </c>
      <c r="M18" s="47" t="s">
        <v>191</v>
      </c>
      <c r="N18" s="407" t="s">
        <v>192</v>
      </c>
    </row>
    <row r="19" spans="1:14" ht="13.8" thickBot="1" x14ac:dyDescent="0.3">
      <c r="A19" s="435" t="s">
        <v>180</v>
      </c>
      <c r="B19" s="436">
        <v>1</v>
      </c>
      <c r="C19" s="385">
        <v>6.4452420656304021E-2</v>
      </c>
      <c r="D19" s="385">
        <v>6.0421731646888514E-2</v>
      </c>
      <c r="E19" s="385">
        <v>6.8761625339810714E-2</v>
      </c>
      <c r="F19" s="385">
        <v>9.522325477394844E-2</v>
      </c>
      <c r="G19" s="385">
        <v>9.132254865002315E-2</v>
      </c>
      <c r="H19" s="385">
        <v>9.1461283862453363E-2</v>
      </c>
      <c r="I19" s="385">
        <v>0.12663582995774406</v>
      </c>
      <c r="J19" s="385">
        <v>0.11203747875110298</v>
      </c>
      <c r="K19" s="385">
        <v>9.429613102654795E-2</v>
      </c>
      <c r="L19" s="385">
        <v>6.9941861124982879E-2</v>
      </c>
      <c r="M19" s="385">
        <v>6.1996511851430187E-2</v>
      </c>
      <c r="N19" s="385">
        <v>6.3449322358763577E-2</v>
      </c>
    </row>
    <row r="20" spans="1:14" ht="13.8" thickTop="1" x14ac:dyDescent="0.25">
      <c r="A20" s="437" t="s">
        <v>199</v>
      </c>
      <c r="B20" s="19">
        <v>1</v>
      </c>
      <c r="C20" s="20">
        <v>6.6596155867688883E-2</v>
      </c>
      <c r="D20" s="20">
        <v>6.3254566510498975E-2</v>
      </c>
      <c r="E20" s="20">
        <v>7.1855818303244695E-2</v>
      </c>
      <c r="F20" s="20">
        <v>9.5887569171861003E-2</v>
      </c>
      <c r="G20" s="20">
        <v>8.8386822559629138E-2</v>
      </c>
      <c r="H20" s="20">
        <v>9.1424256115431604E-2</v>
      </c>
      <c r="I20" s="20">
        <v>0.12013324189788682</v>
      </c>
      <c r="J20" s="20">
        <v>0.11193019222786642</v>
      </c>
      <c r="K20" s="20">
        <v>9.325599251632867E-2</v>
      </c>
      <c r="L20" s="20">
        <v>6.8530702885425829E-2</v>
      </c>
      <c r="M20" s="20">
        <v>6.4369780473341201E-2</v>
      </c>
      <c r="N20" s="20">
        <v>6.4374901470796636E-2</v>
      </c>
    </row>
    <row r="21" spans="1:14" x14ac:dyDescent="0.25">
      <c r="A21" s="387" t="s">
        <v>200</v>
      </c>
      <c r="B21" s="434">
        <v>1</v>
      </c>
      <c r="C21" s="388">
        <v>1.8613377894106931E-2</v>
      </c>
      <c r="D21" s="388">
        <v>8.8886506316438046E-3</v>
      </c>
      <c r="E21" s="388">
        <v>4.5163536542840365E-3</v>
      </c>
      <c r="F21" s="388">
        <v>8.8664900483627504E-2</v>
      </c>
      <c r="G21" s="388">
        <v>5.3708394211226383E-2</v>
      </c>
      <c r="H21" s="388">
        <v>5.6070867006348696E-2</v>
      </c>
      <c r="I21" s="388">
        <v>0.35269249281092296</v>
      </c>
      <c r="J21" s="388">
        <v>9.0004910654547535E-2</v>
      </c>
      <c r="K21" s="388">
        <v>8.39386655583583E-2</v>
      </c>
      <c r="L21" s="388">
        <v>0.20451444475590005</v>
      </c>
      <c r="M21" s="388">
        <v>2.2162653404664289E-2</v>
      </c>
      <c r="N21" s="388">
        <v>1.6224288934369613E-2</v>
      </c>
    </row>
    <row r="22" spans="1:14" x14ac:dyDescent="0.25">
      <c r="A22" s="417" t="s">
        <v>201</v>
      </c>
      <c r="B22" s="441">
        <v>1</v>
      </c>
      <c r="C22" s="397">
        <v>0</v>
      </c>
      <c r="D22" s="397">
        <v>0</v>
      </c>
      <c r="E22" s="397">
        <v>3.3657462976498637E-3</v>
      </c>
      <c r="F22" s="397">
        <v>0.10125379563556068</v>
      </c>
      <c r="G22" s="397">
        <v>0.12182633573940868</v>
      </c>
      <c r="H22" s="397">
        <v>0.24482763304540955</v>
      </c>
      <c r="I22" s="397">
        <v>0.15442115291268657</v>
      </c>
      <c r="J22" s="397">
        <v>0.16700079063714721</v>
      </c>
      <c r="K22" s="397">
        <v>0.16498668494135008</v>
      </c>
      <c r="L22" s="397">
        <v>4.2317860790787552E-2</v>
      </c>
      <c r="M22" s="397">
        <v>0</v>
      </c>
      <c r="N22" s="397">
        <v>0</v>
      </c>
    </row>
    <row r="23" spans="1:14" x14ac:dyDescent="0.25">
      <c r="A23" s="387" t="s">
        <v>202</v>
      </c>
      <c r="B23" s="434">
        <v>1</v>
      </c>
      <c r="C23" s="388">
        <v>0</v>
      </c>
      <c r="D23" s="388">
        <v>0</v>
      </c>
      <c r="E23" s="388">
        <v>0</v>
      </c>
      <c r="F23" s="388">
        <v>0</v>
      </c>
      <c r="G23" s="388">
        <v>0</v>
      </c>
      <c r="H23" s="388">
        <v>0</v>
      </c>
      <c r="I23" s="388">
        <v>0</v>
      </c>
      <c r="J23" s="388">
        <v>1</v>
      </c>
      <c r="K23" s="388">
        <v>0</v>
      </c>
      <c r="L23" s="388">
        <v>0</v>
      </c>
      <c r="M23" s="388">
        <v>0</v>
      </c>
      <c r="N23" s="388">
        <v>0</v>
      </c>
    </row>
    <row r="24" spans="1:14" x14ac:dyDescent="0.25">
      <c r="A24" s="417" t="s">
        <v>203</v>
      </c>
      <c r="B24" s="441">
        <v>1</v>
      </c>
      <c r="C24" s="397">
        <v>5.9486543937172481E-2</v>
      </c>
      <c r="D24" s="397">
        <v>6.4307930034662772E-2</v>
      </c>
      <c r="E24" s="397">
        <v>9.8194667009473255E-2</v>
      </c>
      <c r="F24" s="397">
        <v>0.24485655196599479</v>
      </c>
      <c r="G24" s="397">
        <v>0</v>
      </c>
      <c r="H24" s="397">
        <v>0</v>
      </c>
      <c r="I24" s="397">
        <v>7.7795846176472658E-2</v>
      </c>
      <c r="J24" s="397">
        <v>0</v>
      </c>
      <c r="K24" s="397">
        <v>0.147768031622694</v>
      </c>
      <c r="L24" s="397">
        <v>0</v>
      </c>
      <c r="M24" s="397">
        <v>0</v>
      </c>
      <c r="N24" s="397">
        <v>0.30759042925352997</v>
      </c>
    </row>
    <row r="25" spans="1:14" x14ac:dyDescent="0.25">
      <c r="A25" s="387" t="s">
        <v>204</v>
      </c>
      <c r="B25" s="434">
        <v>1</v>
      </c>
      <c r="C25" s="388">
        <v>8.2973475609905631E-2</v>
      </c>
      <c r="D25" s="388">
        <v>0</v>
      </c>
      <c r="E25" s="388">
        <v>0</v>
      </c>
      <c r="F25" s="388">
        <v>0.205065597684224</v>
      </c>
      <c r="G25" s="388">
        <v>0.15476531571837113</v>
      </c>
      <c r="H25" s="388">
        <v>2.811177187009167E-2</v>
      </c>
      <c r="I25" s="388">
        <v>0.28523979126829763</v>
      </c>
      <c r="J25" s="388">
        <v>8.8482533968024607E-2</v>
      </c>
      <c r="K25" s="388">
        <v>0.15536151388108518</v>
      </c>
      <c r="L25" s="388">
        <v>0</v>
      </c>
      <c r="M25" s="388">
        <v>0</v>
      </c>
      <c r="N25" s="388">
        <v>0</v>
      </c>
    </row>
    <row r="26" spans="1:14" x14ac:dyDescent="0.25">
      <c r="A26" s="417" t="s">
        <v>205</v>
      </c>
      <c r="B26" s="441">
        <v>1</v>
      </c>
      <c r="C26" s="397">
        <v>9.5571390327738714E-3</v>
      </c>
      <c r="D26" s="397">
        <v>5.2361037512156658E-3</v>
      </c>
      <c r="E26" s="397">
        <v>2.5993772277952333E-2</v>
      </c>
      <c r="F26" s="397">
        <v>2.8505002575564316E-2</v>
      </c>
      <c r="G26" s="397">
        <v>0.13652885352748959</v>
      </c>
      <c r="H26" s="397">
        <v>2.4859895879556598E-2</v>
      </c>
      <c r="I26" s="397">
        <v>0.20144224831526442</v>
      </c>
      <c r="J26" s="397">
        <v>0.3229903188337474</v>
      </c>
      <c r="K26" s="397">
        <v>4.2301784237509653E-2</v>
      </c>
      <c r="L26" s="397">
        <v>0.20258488156892621</v>
      </c>
      <c r="M26" s="397">
        <v>0</v>
      </c>
      <c r="N26" s="397">
        <v>0</v>
      </c>
    </row>
    <row r="27" spans="1:14" x14ac:dyDescent="0.25">
      <c r="A27" s="387" t="s">
        <v>206</v>
      </c>
      <c r="B27" s="434">
        <v>1</v>
      </c>
      <c r="C27" s="388">
        <v>0</v>
      </c>
      <c r="D27" s="388">
        <v>2.6506589603141738E-3</v>
      </c>
      <c r="E27" s="388">
        <v>0</v>
      </c>
      <c r="F27" s="388">
        <v>0</v>
      </c>
      <c r="G27" s="388">
        <v>0.19648370118887531</v>
      </c>
      <c r="H27" s="388">
        <v>2.0267237548456406E-2</v>
      </c>
      <c r="I27" s="388">
        <v>0.45140363538317524</v>
      </c>
      <c r="J27" s="388">
        <v>7.0332065988364986E-2</v>
      </c>
      <c r="K27" s="388">
        <v>9.72118719713473E-2</v>
      </c>
      <c r="L27" s="388">
        <v>0.12130151150061037</v>
      </c>
      <c r="M27" s="388">
        <v>1.0069091612849223E-2</v>
      </c>
      <c r="N27" s="388">
        <v>3.0280225846007008E-2</v>
      </c>
    </row>
    <row r="28" spans="1:14" x14ac:dyDescent="0.25">
      <c r="A28" s="394" t="s">
        <v>207</v>
      </c>
      <c r="B28" s="441">
        <v>1</v>
      </c>
      <c r="C28" s="397">
        <v>0</v>
      </c>
      <c r="D28" s="397">
        <v>0</v>
      </c>
      <c r="E28" s="397">
        <v>0</v>
      </c>
      <c r="F28" s="397">
        <v>0</v>
      </c>
      <c r="G28" s="397">
        <v>0.44593271856510447</v>
      </c>
      <c r="H28" s="397">
        <v>0</v>
      </c>
      <c r="I28" s="397">
        <v>0</v>
      </c>
      <c r="J28" s="397">
        <v>0</v>
      </c>
      <c r="K28" s="397">
        <v>0.55406728143489548</v>
      </c>
      <c r="L28" s="397">
        <v>0</v>
      </c>
      <c r="M28" s="397">
        <v>0</v>
      </c>
      <c r="N28" s="397">
        <v>0</v>
      </c>
    </row>
    <row r="29" spans="1:14" x14ac:dyDescent="0.25">
      <c r="A29" s="384" t="s">
        <v>208</v>
      </c>
      <c r="B29" s="434">
        <v>1</v>
      </c>
      <c r="C29" s="388">
        <v>0</v>
      </c>
      <c r="D29" s="388">
        <v>0</v>
      </c>
      <c r="E29" s="388">
        <v>0</v>
      </c>
      <c r="F29" s="388">
        <v>0</v>
      </c>
      <c r="G29" s="388">
        <v>0.12720669922564179</v>
      </c>
      <c r="H29" s="388">
        <v>0.36013546861088347</v>
      </c>
      <c r="I29" s="388">
        <v>0</v>
      </c>
      <c r="J29" s="388">
        <v>0</v>
      </c>
      <c r="K29" s="388">
        <v>1.4175596545593597E-2</v>
      </c>
      <c r="L29" s="388">
        <v>0.13178723663916475</v>
      </c>
      <c r="M29" s="388">
        <v>0.11209152369477185</v>
      </c>
      <c r="N29" s="388">
        <v>0.25460347528394467</v>
      </c>
    </row>
    <row r="30" spans="1:14" ht="13.8" thickBot="1" x14ac:dyDescent="0.3">
      <c r="A30" s="468" t="s">
        <v>209</v>
      </c>
      <c r="B30" s="469">
        <v>1</v>
      </c>
      <c r="C30" s="415">
        <v>0</v>
      </c>
      <c r="D30" s="415">
        <v>0</v>
      </c>
      <c r="E30" s="415">
        <v>0</v>
      </c>
      <c r="F30" s="415">
        <v>0</v>
      </c>
      <c r="G30" s="415">
        <v>1</v>
      </c>
      <c r="H30" s="415">
        <v>0</v>
      </c>
      <c r="I30" s="415">
        <v>0</v>
      </c>
      <c r="J30" s="415">
        <v>0</v>
      </c>
      <c r="K30" s="415">
        <v>0</v>
      </c>
      <c r="L30" s="415">
        <v>0</v>
      </c>
      <c r="M30" s="415">
        <v>0</v>
      </c>
      <c r="N30" s="415">
        <v>0</v>
      </c>
    </row>
    <row r="31" spans="1:14" x14ac:dyDescent="0.25">
      <c r="A31" s="72"/>
    </row>
    <row r="33" spans="1:14" ht="13.8" thickBot="1" x14ac:dyDescent="0.3">
      <c r="A33" s="1056" t="s">
        <v>333</v>
      </c>
      <c r="B33" s="1056"/>
      <c r="C33" s="1056"/>
      <c r="D33" s="1056"/>
      <c r="E33" s="1056"/>
      <c r="F33" s="1056"/>
      <c r="G33" s="1056"/>
      <c r="H33" s="1056"/>
      <c r="I33" s="1056"/>
      <c r="J33" s="1056"/>
      <c r="K33" s="1056"/>
      <c r="L33" s="1056"/>
      <c r="M33" s="1056"/>
      <c r="N33" s="1056"/>
    </row>
    <row r="34" spans="1:14" ht="13.8" thickBot="1" x14ac:dyDescent="0.3">
      <c r="A34" s="405"/>
      <c r="B34" s="423" t="s">
        <v>180</v>
      </c>
      <c r="C34" s="8" t="s">
        <v>181</v>
      </c>
      <c r="D34" s="9" t="s">
        <v>182</v>
      </c>
      <c r="E34" s="47" t="s">
        <v>183</v>
      </c>
      <c r="F34" s="47" t="s">
        <v>184</v>
      </c>
      <c r="G34" s="47" t="s">
        <v>185</v>
      </c>
      <c r="H34" s="47" t="s">
        <v>186</v>
      </c>
      <c r="I34" s="47" t="s">
        <v>187</v>
      </c>
      <c r="J34" s="47" t="s">
        <v>188</v>
      </c>
      <c r="K34" s="47" t="s">
        <v>189</v>
      </c>
      <c r="L34" s="47" t="s">
        <v>190</v>
      </c>
      <c r="M34" s="47" t="s">
        <v>191</v>
      </c>
      <c r="N34" s="407" t="s">
        <v>192</v>
      </c>
    </row>
    <row r="35" spans="1:14" ht="13.8" thickBot="1" x14ac:dyDescent="0.3">
      <c r="A35" s="435" t="s">
        <v>180</v>
      </c>
      <c r="B35" s="436">
        <v>1</v>
      </c>
      <c r="C35" s="385">
        <v>1</v>
      </c>
      <c r="D35" s="385">
        <v>1</v>
      </c>
      <c r="E35" s="385">
        <v>1</v>
      </c>
      <c r="F35" s="385">
        <v>1</v>
      </c>
      <c r="G35" s="385">
        <v>1</v>
      </c>
      <c r="H35" s="385">
        <v>1</v>
      </c>
      <c r="I35" s="385">
        <v>1</v>
      </c>
      <c r="J35" s="385">
        <v>1</v>
      </c>
      <c r="K35" s="385">
        <v>1</v>
      </c>
      <c r="L35" s="385">
        <v>1</v>
      </c>
      <c r="M35" s="385">
        <v>1</v>
      </c>
      <c r="N35" s="385">
        <v>1</v>
      </c>
    </row>
    <row r="36" spans="1:14" ht="13.8" thickTop="1" x14ac:dyDescent="0.25">
      <c r="A36" s="437" t="s">
        <v>199</v>
      </c>
      <c r="B36" s="19">
        <v>0.95125696414978445</v>
      </c>
      <c r="C36" s="20">
        <v>0.98289647478969244</v>
      </c>
      <c r="D36" s="20">
        <v>0.99585604826813123</v>
      </c>
      <c r="E36" s="20">
        <v>0.9940624183598048</v>
      </c>
      <c r="F36" s="20">
        <v>0.9578933020789957</v>
      </c>
      <c r="G36" s="20">
        <v>0.92067711361335502</v>
      </c>
      <c r="H36" s="20">
        <v>0.95087185144707842</v>
      </c>
      <c r="I36" s="20">
        <v>0.90241113450583266</v>
      </c>
      <c r="J36" s="20">
        <v>0.95034604529007927</v>
      </c>
      <c r="K36" s="20">
        <v>0.94076407339429946</v>
      </c>
      <c r="L36" s="20">
        <v>0.93206425064024201</v>
      </c>
      <c r="M36" s="20">
        <v>0.9876717274480995</v>
      </c>
      <c r="N36" s="20">
        <v>0.96513360685393501</v>
      </c>
    </row>
    <row r="37" spans="1:14" x14ac:dyDescent="0.25">
      <c r="A37" s="387" t="s">
        <v>200</v>
      </c>
      <c r="B37" s="434">
        <v>6.7997852728599604E-3</v>
      </c>
      <c r="C37" s="388">
        <v>1.9637272206958776E-3</v>
      </c>
      <c r="D37" s="388">
        <v>1.0003175018861181E-3</v>
      </c>
      <c r="E37" s="388">
        <v>4.4661880683683673E-4</v>
      </c>
      <c r="F37" s="388">
        <v>6.331460586590963E-3</v>
      </c>
      <c r="G37" s="388">
        <v>3.9990731028109756E-3</v>
      </c>
      <c r="H37" s="388">
        <v>4.1686475370238925E-3</v>
      </c>
      <c r="I37" s="388">
        <v>1.8938030565790312E-2</v>
      </c>
      <c r="J37" s="388">
        <v>5.4625833495725975E-3</v>
      </c>
      <c r="K37" s="388">
        <v>6.0528984134730866E-3</v>
      </c>
      <c r="L37" s="388">
        <v>1.9883004071814245E-2</v>
      </c>
      <c r="M37" s="388">
        <v>2.4308026327300447E-3</v>
      </c>
      <c r="N37" s="388">
        <v>1.7387369456013388E-3</v>
      </c>
    </row>
    <row r="38" spans="1:14" x14ac:dyDescent="0.25">
      <c r="A38" s="417" t="s">
        <v>201</v>
      </c>
      <c r="B38" s="441">
        <v>7.5655751138435029E-3</v>
      </c>
      <c r="C38" s="397">
        <v>0</v>
      </c>
      <c r="D38" s="397">
        <v>0</v>
      </c>
      <c r="E38" s="397">
        <v>3.703200193883144E-4</v>
      </c>
      <c r="F38" s="397">
        <v>8.0447071281181514E-3</v>
      </c>
      <c r="G38" s="397">
        <v>1.0092647517022402E-2</v>
      </c>
      <c r="H38" s="397">
        <v>2.0251867998432385E-2</v>
      </c>
      <c r="I38" s="397">
        <v>9.2255472398062848E-3</v>
      </c>
      <c r="J38" s="397">
        <v>1.1277092627578889E-2</v>
      </c>
      <c r="K38" s="397">
        <v>1.3237225579874487E-2</v>
      </c>
      <c r="L38" s="397">
        <v>4.5775012177294901E-3</v>
      </c>
      <c r="M38" s="397">
        <v>0</v>
      </c>
      <c r="N38" s="397">
        <v>0</v>
      </c>
    </row>
    <row r="39" spans="1:14" x14ac:dyDescent="0.25">
      <c r="A39" s="387" t="s">
        <v>202</v>
      </c>
      <c r="B39" s="434">
        <v>2.2771882061170594E-4</v>
      </c>
      <c r="C39" s="388">
        <v>0</v>
      </c>
      <c r="D39" s="388">
        <v>0</v>
      </c>
      <c r="E39" s="388">
        <v>0</v>
      </c>
      <c r="F39" s="388">
        <v>0</v>
      </c>
      <c r="G39" s="388">
        <v>0</v>
      </c>
      <c r="H39" s="388">
        <v>0</v>
      </c>
      <c r="I39" s="388">
        <v>0</v>
      </c>
      <c r="J39" s="388">
        <v>2.0325236086184608E-3</v>
      </c>
      <c r="K39" s="388">
        <v>0</v>
      </c>
      <c r="L39" s="388">
        <v>0</v>
      </c>
      <c r="M39" s="388">
        <v>0</v>
      </c>
      <c r="N39" s="388">
        <v>0</v>
      </c>
    </row>
    <row r="40" spans="1:14" x14ac:dyDescent="0.25">
      <c r="A40" s="417" t="s">
        <v>203</v>
      </c>
      <c r="B40" s="441">
        <v>2.0505206605457554E-3</v>
      </c>
      <c r="C40" s="397">
        <v>1.8925338431909531E-3</v>
      </c>
      <c r="D40" s="397">
        <v>2.1824058261626709E-3</v>
      </c>
      <c r="E40" s="397">
        <v>2.9282349342862387E-3</v>
      </c>
      <c r="F40" s="397">
        <v>5.2726975135240781E-3</v>
      </c>
      <c r="G40" s="397">
        <v>0</v>
      </c>
      <c r="H40" s="397">
        <v>0</v>
      </c>
      <c r="I40" s="397">
        <v>1.2596907995369568E-3</v>
      </c>
      <c r="J40" s="397">
        <v>0</v>
      </c>
      <c r="K40" s="397">
        <v>3.2132962244782468E-3</v>
      </c>
      <c r="L40" s="397">
        <v>0</v>
      </c>
      <c r="M40" s="397">
        <v>0</v>
      </c>
      <c r="N40" s="397">
        <v>9.9405400518574032E-3</v>
      </c>
    </row>
    <row r="41" spans="1:14" x14ac:dyDescent="0.25">
      <c r="A41" s="387" t="s">
        <v>204</v>
      </c>
      <c r="B41" s="434">
        <v>9.6222393293581947E-3</v>
      </c>
      <c r="C41" s="388">
        <v>1.2387287120907959E-2</v>
      </c>
      <c r="D41" s="388">
        <v>0</v>
      </c>
      <c r="E41" s="388">
        <v>0</v>
      </c>
      <c r="F41" s="388">
        <v>2.0721726681362275E-2</v>
      </c>
      <c r="G41" s="388">
        <v>1.6306913568880903E-2</v>
      </c>
      <c r="H41" s="388">
        <v>2.957515852424921E-3</v>
      </c>
      <c r="I41" s="388">
        <v>2.1673530617326638E-2</v>
      </c>
      <c r="J41" s="388">
        <v>7.5992438226839066E-3</v>
      </c>
      <c r="K41" s="388">
        <v>1.5853520742164159E-2</v>
      </c>
      <c r="L41" s="388">
        <v>0</v>
      </c>
      <c r="M41" s="388">
        <v>0</v>
      </c>
      <c r="N41" s="388">
        <v>0</v>
      </c>
    </row>
    <row r="42" spans="1:14" x14ac:dyDescent="0.25">
      <c r="A42" s="417" t="s">
        <v>205</v>
      </c>
      <c r="B42" s="441">
        <v>5.7996018278094049E-3</v>
      </c>
      <c r="C42" s="397">
        <v>8.5997702551273596E-4</v>
      </c>
      <c r="D42" s="397">
        <v>5.025893177577252E-4</v>
      </c>
      <c r="E42" s="397">
        <v>2.1924078796839094E-3</v>
      </c>
      <c r="F42" s="397">
        <v>1.7361060114087056E-3</v>
      </c>
      <c r="G42" s="397">
        <v>8.6705090930086579E-3</v>
      </c>
      <c r="H42" s="397">
        <v>1.5763773642085905E-3</v>
      </c>
      <c r="I42" s="397">
        <v>9.2255472398062848E-3</v>
      </c>
      <c r="J42" s="397">
        <v>1.6719541213832449E-2</v>
      </c>
      <c r="K42" s="397">
        <v>2.6017345835153017E-3</v>
      </c>
      <c r="L42" s="397">
        <v>1.6798404139320561E-2</v>
      </c>
      <c r="M42" s="397">
        <v>0</v>
      </c>
      <c r="N42" s="397">
        <v>0</v>
      </c>
    </row>
    <row r="43" spans="1:14" x14ac:dyDescent="0.25">
      <c r="A43" s="387" t="s">
        <v>206</v>
      </c>
      <c r="B43" s="434">
        <v>1.0454671157521474E-2</v>
      </c>
      <c r="C43" s="388">
        <v>0</v>
      </c>
      <c r="D43" s="388">
        <v>4.5863908606216683E-4</v>
      </c>
      <c r="E43" s="388">
        <v>0</v>
      </c>
      <c r="F43" s="388">
        <v>0</v>
      </c>
      <c r="G43" s="388">
        <v>2.2493595657460681E-2</v>
      </c>
      <c r="H43" s="388">
        <v>2.3166884925772103E-3</v>
      </c>
      <c r="I43" s="388">
        <v>3.7266519031900806E-2</v>
      </c>
      <c r="J43" s="388">
        <v>6.5629700876343369E-3</v>
      </c>
      <c r="K43" s="388">
        <v>1.0777941183836934E-2</v>
      </c>
      <c r="L43" s="388">
        <v>1.8131736748941151E-2</v>
      </c>
      <c r="M43" s="388">
        <v>1.6979832981501479E-3</v>
      </c>
      <c r="N43" s="388">
        <v>4.9893330933543272E-3</v>
      </c>
    </row>
    <row r="44" spans="1:14" x14ac:dyDescent="0.25">
      <c r="A44" s="394" t="s">
        <v>207</v>
      </c>
      <c r="B44" s="441">
        <v>1.1602724575346416E-3</v>
      </c>
      <c r="C44" s="397">
        <v>0</v>
      </c>
      <c r="D44" s="397">
        <v>0</v>
      </c>
      <c r="E44" s="397">
        <v>0</v>
      </c>
      <c r="F44" s="397">
        <v>0</v>
      </c>
      <c r="G44" s="397">
        <v>5.6656702962538967E-3</v>
      </c>
      <c r="H44" s="397">
        <v>0</v>
      </c>
      <c r="I44" s="397">
        <v>0</v>
      </c>
      <c r="J44" s="397">
        <v>0</v>
      </c>
      <c r="K44" s="397">
        <v>6.8175544348581182E-3</v>
      </c>
      <c r="L44" s="397">
        <v>0</v>
      </c>
      <c r="M44" s="397">
        <v>0</v>
      </c>
      <c r="N44" s="397">
        <v>0</v>
      </c>
    </row>
    <row r="45" spans="1:14" x14ac:dyDescent="0.25">
      <c r="A45" s="384" t="s">
        <v>208</v>
      </c>
      <c r="B45" s="434">
        <v>4.5350402306953193E-3</v>
      </c>
      <c r="C45" s="388">
        <v>0</v>
      </c>
      <c r="D45" s="388">
        <v>0</v>
      </c>
      <c r="E45" s="388">
        <v>0</v>
      </c>
      <c r="F45" s="388">
        <v>0</v>
      </c>
      <c r="G45" s="388">
        <v>6.3170323992277058E-3</v>
      </c>
      <c r="H45" s="388">
        <v>1.7857051308254594E-2</v>
      </c>
      <c r="I45" s="388">
        <v>0</v>
      </c>
      <c r="J45" s="388">
        <v>0</v>
      </c>
      <c r="K45" s="388">
        <v>6.817554435003632E-4</v>
      </c>
      <c r="L45" s="388">
        <v>8.5451031819525746E-3</v>
      </c>
      <c r="M45" s="388">
        <v>8.1994866210202948E-3</v>
      </c>
      <c r="N45" s="388">
        <v>1.819778305525201E-2</v>
      </c>
    </row>
    <row r="46" spans="1:14" ht="13.8" thickBot="1" x14ac:dyDescent="0.3">
      <c r="A46" s="468" t="s">
        <v>209</v>
      </c>
      <c r="B46" s="469">
        <v>5.2761097943549069E-4</v>
      </c>
      <c r="C46" s="415">
        <v>0</v>
      </c>
      <c r="D46" s="415">
        <v>0</v>
      </c>
      <c r="E46" s="415">
        <v>0</v>
      </c>
      <c r="F46" s="415">
        <v>0</v>
      </c>
      <c r="G46" s="415">
        <v>5.7774447519797394E-3</v>
      </c>
      <c r="H46" s="415">
        <v>0</v>
      </c>
      <c r="I46" s="415">
        <v>0</v>
      </c>
      <c r="J46" s="415">
        <v>0</v>
      </c>
      <c r="K46" s="415">
        <v>0</v>
      </c>
      <c r="L46" s="415">
        <v>0</v>
      </c>
      <c r="M46" s="415">
        <v>0</v>
      </c>
      <c r="N46" s="415">
        <v>0</v>
      </c>
    </row>
    <row r="47" spans="1:14" x14ac:dyDescent="0.25">
      <c r="A47" s="72"/>
    </row>
    <row r="49" spans="1:14" ht="27" customHeight="1" thickBot="1" x14ac:dyDescent="0.3">
      <c r="A49" s="1055" t="s">
        <v>334</v>
      </c>
      <c r="B49" s="1056"/>
      <c r="C49" s="1056"/>
      <c r="D49" s="1056"/>
      <c r="E49" s="1056"/>
      <c r="F49" s="1056"/>
      <c r="G49" s="1056"/>
      <c r="H49" s="1056"/>
      <c r="I49" s="1056"/>
      <c r="J49" s="1056"/>
      <c r="K49" s="1056"/>
      <c r="L49" s="1056"/>
      <c r="M49" s="1056"/>
      <c r="N49" s="1056"/>
    </row>
    <row r="50" spans="1:14" ht="13.5" customHeight="1" thickBot="1" x14ac:dyDescent="0.3">
      <c r="A50" s="355"/>
      <c r="B50" s="1063" t="s">
        <v>898</v>
      </c>
      <c r="C50" s="1064"/>
      <c r="D50" s="1064"/>
      <c r="E50" s="1064"/>
      <c r="F50" s="1064"/>
      <c r="G50" s="1064"/>
      <c r="H50" s="1064"/>
      <c r="I50" s="1064"/>
      <c r="J50" s="1064"/>
      <c r="K50" s="1064"/>
      <c r="L50" s="1064"/>
      <c r="M50" s="1064"/>
      <c r="N50" s="1064"/>
    </row>
    <row r="51" spans="1:14" ht="24.6" thickBot="1" x14ac:dyDescent="0.3">
      <c r="A51" s="418"/>
      <c r="B51" s="419" t="s">
        <v>1</v>
      </c>
      <c r="C51" s="420" t="s">
        <v>44</v>
      </c>
      <c r="D51" s="399" t="s">
        <v>45</v>
      </c>
      <c r="E51" s="421" t="s">
        <v>46</v>
      </c>
      <c r="F51" s="421" t="s">
        <v>47</v>
      </c>
      <c r="G51" s="421" t="s">
        <v>48</v>
      </c>
      <c r="H51" s="421" t="s">
        <v>49</v>
      </c>
      <c r="I51" s="421" t="s">
        <v>50</v>
      </c>
      <c r="J51" s="421" t="s">
        <v>51</v>
      </c>
      <c r="K51" s="421" t="s">
        <v>52</v>
      </c>
      <c r="L51" s="421" t="s">
        <v>53</v>
      </c>
      <c r="M51" s="421" t="s">
        <v>54</v>
      </c>
      <c r="N51" s="422" t="s">
        <v>55</v>
      </c>
    </row>
    <row r="52" spans="1:14" ht="13.8" thickBot="1" x14ac:dyDescent="0.3">
      <c r="A52" s="444" t="s">
        <v>180</v>
      </c>
      <c r="B52" s="445">
        <v>1.5592040248689987E-2</v>
      </c>
      <c r="C52" s="425">
        <v>-0.15102457359803345</v>
      </c>
      <c r="D52" s="446">
        <v>-2.0186471189075017E-2</v>
      </c>
      <c r="E52" s="446">
        <v>-0.20798238256515766</v>
      </c>
      <c r="F52" s="446">
        <v>0.22709330772490044</v>
      </c>
      <c r="G52" s="446">
        <v>3.5473865319391562E-2</v>
      </c>
      <c r="H52" s="446">
        <v>3.0164086068079188E-2</v>
      </c>
      <c r="I52" s="446">
        <v>0.12710065237602364</v>
      </c>
      <c r="J52" s="446">
        <v>6.1741598204556825E-2</v>
      </c>
      <c r="K52" s="446">
        <v>0.15349593029886632</v>
      </c>
      <c r="L52" s="446">
        <v>0.10746764467765257</v>
      </c>
      <c r="M52" s="446">
        <v>-2.8020368457564615E-2</v>
      </c>
      <c r="N52" s="447">
        <v>-0.19788312356668902</v>
      </c>
    </row>
    <row r="53" spans="1:14" ht="13.8" thickTop="1" x14ac:dyDescent="0.25">
      <c r="A53" s="452" t="s">
        <v>199</v>
      </c>
      <c r="B53" s="453">
        <v>1.416591297533687E-2</v>
      </c>
      <c r="C53" s="454">
        <v>-0.15924873003953943</v>
      </c>
      <c r="D53" s="455">
        <v>-2.1512699766258248E-2</v>
      </c>
      <c r="E53" s="455">
        <v>-0.2094208806120289</v>
      </c>
      <c r="F53" s="455">
        <v>0.21014729688692313</v>
      </c>
      <c r="G53" s="455">
        <v>1.4966056850963527E-2</v>
      </c>
      <c r="H53" s="455">
        <v>4.8325256160103525E-2</v>
      </c>
      <c r="I53" s="455">
        <v>0.1096254221960522</v>
      </c>
      <c r="J53" s="455">
        <v>6.6513348749621448E-2</v>
      </c>
      <c r="K53" s="455">
        <v>0.21884614167938476</v>
      </c>
      <c r="L53" s="455">
        <v>0.10647788811848025</v>
      </c>
      <c r="M53" s="455">
        <v>-2.4256023609332544E-2</v>
      </c>
      <c r="N53" s="456">
        <v>-0.19656711678420669</v>
      </c>
    </row>
    <row r="54" spans="1:14" x14ac:dyDescent="0.25">
      <c r="A54" s="448" t="s">
        <v>200</v>
      </c>
      <c r="B54" s="449">
        <v>-0.33999530179883808</v>
      </c>
      <c r="C54" s="424">
        <v>4.074871600777688</v>
      </c>
      <c r="D54" s="450">
        <v>0.79360343355541496</v>
      </c>
      <c r="E54" s="450">
        <v>-0.79581588602140207</v>
      </c>
      <c r="F54" s="450">
        <v>0.86096653388099686</v>
      </c>
      <c r="G54" s="450">
        <v>-0.9039054165770104</v>
      </c>
      <c r="H54" s="450">
        <v>-0.5843052357708749</v>
      </c>
      <c r="I54" s="450">
        <v>3.660953661615566</v>
      </c>
      <c r="J54" s="450">
        <v>-0.66583141194217399</v>
      </c>
      <c r="K54" s="450">
        <v>-0.53170169162317937</v>
      </c>
      <c r="L54" s="450">
        <v>0.36850633512659381</v>
      </c>
      <c r="M54" s="450">
        <v>1.4686584447160045</v>
      </c>
      <c r="N54" s="451">
        <v>-0.73087225239603071</v>
      </c>
    </row>
    <row r="55" spans="1:14" x14ac:dyDescent="0.25">
      <c r="A55" s="457" t="s">
        <v>201</v>
      </c>
      <c r="B55" s="458">
        <v>4.414490208820343E-2</v>
      </c>
      <c r="C55" s="459" t="s">
        <v>695</v>
      </c>
      <c r="D55" s="460" t="s">
        <v>695</v>
      </c>
      <c r="E55" s="460" t="s">
        <v>899</v>
      </c>
      <c r="F55" s="460">
        <v>11.596395114611463</v>
      </c>
      <c r="G55" s="460">
        <v>6.4591159748662523</v>
      </c>
      <c r="H55" s="460">
        <v>6.0749432213088062</v>
      </c>
      <c r="I55" s="460">
        <v>-0.69390590559786891</v>
      </c>
      <c r="J55" s="460">
        <v>0.13549293244685967</v>
      </c>
      <c r="K55" s="460">
        <v>0.65101222270637282</v>
      </c>
      <c r="L55" s="460">
        <v>-0.39956771842601457</v>
      </c>
      <c r="M55" s="460">
        <v>-1</v>
      </c>
      <c r="N55" s="462">
        <v>-1</v>
      </c>
    </row>
    <row r="56" spans="1:14" x14ac:dyDescent="0.25">
      <c r="A56" s="448" t="s">
        <v>202</v>
      </c>
      <c r="B56" s="449">
        <v>-0.93690273265801827</v>
      </c>
      <c r="C56" s="424" t="s">
        <v>695</v>
      </c>
      <c r="D56" s="450" t="s">
        <v>695</v>
      </c>
      <c r="E56" s="450" t="s">
        <v>695</v>
      </c>
      <c r="F56" s="450">
        <v>-1</v>
      </c>
      <c r="G56" s="450" t="s">
        <v>695</v>
      </c>
      <c r="H56" s="450">
        <v>-1</v>
      </c>
      <c r="I56" s="450">
        <v>-1</v>
      </c>
      <c r="J56" s="450" t="s">
        <v>899</v>
      </c>
      <c r="K56" s="450">
        <v>-1</v>
      </c>
      <c r="L56" s="450" t="s">
        <v>695</v>
      </c>
      <c r="M56" s="450" t="s">
        <v>695</v>
      </c>
      <c r="N56" s="451">
        <v>-1</v>
      </c>
    </row>
    <row r="57" spans="1:14" x14ac:dyDescent="0.25">
      <c r="A57" s="457" t="s">
        <v>203</v>
      </c>
      <c r="B57" s="458">
        <v>5.3436205164627992E-2</v>
      </c>
      <c r="C57" s="459">
        <v>1.6237756831463739</v>
      </c>
      <c r="D57" s="460">
        <v>-4.8660483297258805E-2</v>
      </c>
      <c r="E57" s="460">
        <v>0.13011361078589223</v>
      </c>
      <c r="F57" s="460" t="s">
        <v>899</v>
      </c>
      <c r="G57" s="460" t="s">
        <v>695</v>
      </c>
      <c r="H57" s="460">
        <v>-1</v>
      </c>
      <c r="I57" s="460">
        <v>2.3359161616321327</v>
      </c>
      <c r="J57" s="460">
        <v>-1</v>
      </c>
      <c r="K57" s="460">
        <v>6.8928995674374827E-2</v>
      </c>
      <c r="L57" s="460" t="s">
        <v>695</v>
      </c>
      <c r="M57" s="460">
        <v>-1</v>
      </c>
      <c r="N57" s="462" t="s">
        <v>899</v>
      </c>
    </row>
    <row r="58" spans="1:14" x14ac:dyDescent="0.25">
      <c r="A58" s="448" t="s">
        <v>204</v>
      </c>
      <c r="B58" s="449">
        <v>0.14671453649618327</v>
      </c>
      <c r="C58" s="424" t="s">
        <v>899</v>
      </c>
      <c r="D58" s="450" t="s">
        <v>695</v>
      </c>
      <c r="E58" s="450" t="s">
        <v>695</v>
      </c>
      <c r="F58" s="450">
        <v>2.0084814248091951</v>
      </c>
      <c r="G58" s="450">
        <v>2.9117881844995699</v>
      </c>
      <c r="H58" s="450">
        <v>-0.56726689861351809</v>
      </c>
      <c r="I58" s="450">
        <v>2.4171168730714889</v>
      </c>
      <c r="J58" s="450">
        <v>-4.3137446649090583E-2</v>
      </c>
      <c r="K58" s="450">
        <v>-0.67323684109066928</v>
      </c>
      <c r="L58" s="450">
        <v>-1</v>
      </c>
      <c r="M58" s="450" t="s">
        <v>695</v>
      </c>
      <c r="N58" s="451" t="s">
        <v>695</v>
      </c>
    </row>
    <row r="59" spans="1:14" x14ac:dyDescent="0.25">
      <c r="A59" s="457" t="s">
        <v>205</v>
      </c>
      <c r="B59" s="458">
        <v>0.43280504472507775</v>
      </c>
      <c r="C59" s="459">
        <v>1.333800906524345</v>
      </c>
      <c r="D59" s="460" t="s">
        <v>899</v>
      </c>
      <c r="E59" s="460" t="s">
        <v>899</v>
      </c>
      <c r="F59" s="460">
        <v>1.7753592042015027</v>
      </c>
      <c r="G59" s="460">
        <v>6.8417337343749987</v>
      </c>
      <c r="H59" s="460">
        <v>-1.6287335571848027E-2</v>
      </c>
      <c r="I59" s="460">
        <v>-0.42830088184874637</v>
      </c>
      <c r="J59" s="460">
        <v>1.3921968939749285</v>
      </c>
      <c r="K59" s="460" t="s">
        <v>899</v>
      </c>
      <c r="L59" s="460" t="s">
        <v>899</v>
      </c>
      <c r="M59" s="460">
        <v>-1</v>
      </c>
      <c r="N59" s="462">
        <v>-1</v>
      </c>
    </row>
    <row r="60" spans="1:14" x14ac:dyDescent="0.25">
      <c r="A60" s="448" t="s">
        <v>206</v>
      </c>
      <c r="B60" s="449">
        <v>0.97912089181202244</v>
      </c>
      <c r="C60" s="424" t="s">
        <v>695</v>
      </c>
      <c r="D60" s="450" t="s">
        <v>899</v>
      </c>
      <c r="E60" s="450">
        <v>-1</v>
      </c>
      <c r="F60" s="450">
        <v>-1</v>
      </c>
      <c r="G60" s="450">
        <v>5.458640898078559</v>
      </c>
      <c r="H60" s="450">
        <v>-0.76589214157026364</v>
      </c>
      <c r="I60" s="450">
        <v>5.9614684117808565</v>
      </c>
      <c r="J60" s="450">
        <v>-0.17764809723138053</v>
      </c>
      <c r="K60" s="450">
        <v>7.4105314400563005E-2</v>
      </c>
      <c r="L60" s="450">
        <v>31.690348367567459</v>
      </c>
      <c r="M60" s="450">
        <v>137.64404011324331</v>
      </c>
      <c r="N60" s="451">
        <v>-0.6558904690456191</v>
      </c>
    </row>
    <row r="61" spans="1:14" ht="12" customHeight="1" x14ac:dyDescent="0.25">
      <c r="A61" s="457" t="s">
        <v>207</v>
      </c>
      <c r="B61" s="458">
        <v>0.59116103626830041</v>
      </c>
      <c r="C61" s="459" t="s">
        <v>695</v>
      </c>
      <c r="D61" s="460" t="s">
        <v>695</v>
      </c>
      <c r="E61" s="788" t="s">
        <v>695</v>
      </c>
      <c r="F61" s="460">
        <v>-1</v>
      </c>
      <c r="G61" s="460">
        <v>2.0820064323588685</v>
      </c>
      <c r="H61" s="460">
        <v>-1</v>
      </c>
      <c r="I61" s="460" t="s">
        <v>695</v>
      </c>
      <c r="J61" s="460">
        <v>-1</v>
      </c>
      <c r="K61" s="460" t="s">
        <v>899</v>
      </c>
      <c r="L61" s="460">
        <v>-1</v>
      </c>
      <c r="M61" s="460">
        <v>-1</v>
      </c>
      <c r="N61" s="462" t="s">
        <v>695</v>
      </c>
    </row>
    <row r="62" spans="1:14" x14ac:dyDescent="0.25">
      <c r="A62" s="448" t="s">
        <v>208</v>
      </c>
      <c r="B62" s="449">
        <v>0.19995099751776202</v>
      </c>
      <c r="C62" s="424" t="s">
        <v>695</v>
      </c>
      <c r="D62" s="761" t="s">
        <v>695</v>
      </c>
      <c r="E62" s="450" t="s">
        <v>695</v>
      </c>
      <c r="F62" s="450">
        <v>-1</v>
      </c>
      <c r="G62" s="450">
        <v>0.71816691316401049</v>
      </c>
      <c r="H62" s="450">
        <v>0.15478060655114301</v>
      </c>
      <c r="I62" s="450" t="s">
        <v>695</v>
      </c>
      <c r="J62" s="450" t="s">
        <v>695</v>
      </c>
      <c r="K62" s="450">
        <v>-0.574422390591804</v>
      </c>
      <c r="L62" s="450">
        <v>-0.6369370370846722</v>
      </c>
      <c r="M62" s="450">
        <v>28.806864432865183</v>
      </c>
      <c r="N62" s="451" t="s">
        <v>899</v>
      </c>
    </row>
    <row r="63" spans="1:14" ht="13.8" thickBot="1" x14ac:dyDescent="0.3">
      <c r="A63" s="463" t="s">
        <v>209</v>
      </c>
      <c r="B63" s="464">
        <v>-0.60737672855060731</v>
      </c>
      <c r="C63" s="465">
        <v>-1</v>
      </c>
      <c r="D63" s="466" t="s">
        <v>695</v>
      </c>
      <c r="E63" s="466">
        <v>-1</v>
      </c>
      <c r="F63" s="466">
        <v>-1</v>
      </c>
      <c r="G63" s="466">
        <v>3.1297367270580265</v>
      </c>
      <c r="H63" s="466">
        <v>-1</v>
      </c>
      <c r="I63" s="466" t="s">
        <v>695</v>
      </c>
      <c r="J63" s="466">
        <v>-1</v>
      </c>
      <c r="K63" s="466" t="s">
        <v>695</v>
      </c>
      <c r="L63" s="466">
        <v>-1</v>
      </c>
      <c r="M63" s="466">
        <v>-1</v>
      </c>
      <c r="N63" s="467" t="s">
        <v>695</v>
      </c>
    </row>
    <row r="64" spans="1:14" x14ac:dyDescent="0.25">
      <c r="A64" s="164"/>
    </row>
    <row r="67" spans="1:1" x14ac:dyDescent="0.25">
      <c r="A67" s="72"/>
    </row>
  </sheetData>
  <mergeCells count="5">
    <mergeCell ref="A1:N1"/>
    <mergeCell ref="A17:N17"/>
    <mergeCell ref="A33:N33"/>
    <mergeCell ref="A49:N49"/>
    <mergeCell ref="B50:N50"/>
  </mergeCells>
  <pageMargins left="0.78740157480314965" right="0.59055118110236227" top="0.78740157480314965" bottom="0.39370078740157483" header="0" footer="0.39370078740157483"/>
  <pageSetup paperSize="9" orientation="landscape" r:id="rId1"/>
  <headerFooter scaleWithDoc="0">
    <oddFooter>&amp;R&amp;9&amp;P</oddFooter>
  </headerFooter>
  <rowBreaks count="1" manualBreakCount="1">
    <brk id="32" max="16383" man="1"/>
  </rowBreaks>
  <legacyDrawingHF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0"/>
  <sheetViews>
    <sheetView showZeros="0" workbookViewId="0"/>
  </sheetViews>
  <sheetFormatPr baseColWidth="10" defaultRowHeight="13.2" x14ac:dyDescent="0.25"/>
  <cols>
    <col min="1" max="1" width="35.109375" customWidth="1"/>
    <col min="2" max="3" width="11.5546875" bestFit="1" customWidth="1"/>
    <col min="4" max="4" width="10.33203125" bestFit="1" customWidth="1"/>
    <col min="5" max="5" width="10.44140625" bestFit="1" customWidth="1"/>
    <col min="6" max="6" width="9.5546875" bestFit="1" customWidth="1"/>
  </cols>
  <sheetData>
    <row r="1" spans="1:7" ht="27" customHeight="1" thickBot="1" x14ac:dyDescent="0.3">
      <c r="A1" s="1054" t="s">
        <v>327</v>
      </c>
      <c r="B1" s="1054"/>
      <c r="C1" s="1054"/>
      <c r="D1" s="1054"/>
      <c r="E1" s="1054"/>
      <c r="F1" s="1054"/>
      <c r="G1" s="75"/>
    </row>
    <row r="2" spans="1:7" ht="13.8" thickBot="1" x14ac:dyDescent="0.3">
      <c r="A2" s="405"/>
      <c r="B2" s="423" t="s">
        <v>180</v>
      </c>
      <c r="C2" s="8" t="s">
        <v>195</v>
      </c>
      <c r="D2" s="9" t="s">
        <v>196</v>
      </c>
      <c r="E2" s="407" t="s">
        <v>197</v>
      </c>
      <c r="F2" s="407" t="s">
        <v>198</v>
      </c>
    </row>
    <row r="3" spans="1:7" ht="13.8" thickBot="1" x14ac:dyDescent="0.3">
      <c r="A3" s="381" t="s">
        <v>180</v>
      </c>
      <c r="B3" s="641">
        <v>7287892.4216362378</v>
      </c>
      <c r="C3" s="382">
        <v>7247368.0665076682</v>
      </c>
      <c r="D3" s="427">
        <v>1018.60776114</v>
      </c>
      <c r="E3" s="383">
        <v>39118.22213283</v>
      </c>
      <c r="F3" s="383">
        <v>387.52523459999998</v>
      </c>
    </row>
    <row r="4" spans="1:7" ht="13.8" thickTop="1" x14ac:dyDescent="0.25">
      <c r="A4" s="437" t="s">
        <v>199</v>
      </c>
      <c r="B4" s="438">
        <v>6932658.4200559072</v>
      </c>
      <c r="C4" s="482">
        <v>6931938.4221529672</v>
      </c>
      <c r="D4" s="483">
        <v>481.77949003999998</v>
      </c>
      <c r="E4" s="745">
        <v>238.2184129</v>
      </c>
      <c r="F4" s="745">
        <v>0</v>
      </c>
    </row>
    <row r="5" spans="1:7" x14ac:dyDescent="0.25">
      <c r="A5" s="387" t="s">
        <v>200</v>
      </c>
      <c r="B5" s="429">
        <v>49556.10355883</v>
      </c>
      <c r="C5" s="484">
        <v>33155.348189699995</v>
      </c>
      <c r="D5" s="485">
        <v>0</v>
      </c>
      <c r="E5" s="746">
        <v>16400.755369130009</v>
      </c>
      <c r="F5" s="746">
        <v>0</v>
      </c>
    </row>
    <row r="6" spans="1:7" x14ac:dyDescent="0.25">
      <c r="A6" s="417" t="s">
        <v>201</v>
      </c>
      <c r="B6" s="440">
        <v>55137.097537499983</v>
      </c>
      <c r="C6" s="747">
        <v>42851.348156699998</v>
      </c>
      <c r="D6" s="747">
        <v>185.57748190000001</v>
      </c>
      <c r="E6" s="747">
        <v>12100.171898899987</v>
      </c>
      <c r="F6" s="747">
        <v>0</v>
      </c>
    </row>
    <row r="7" spans="1:7" x14ac:dyDescent="0.25">
      <c r="A7" s="387" t="s">
        <v>202</v>
      </c>
      <c r="B7" s="429">
        <v>1659.590267</v>
      </c>
      <c r="C7" s="484">
        <v>1659.590267</v>
      </c>
      <c r="D7" s="485">
        <v>0</v>
      </c>
      <c r="E7" s="746">
        <v>0</v>
      </c>
      <c r="F7" s="746">
        <v>0</v>
      </c>
    </row>
    <row r="8" spans="1:7" x14ac:dyDescent="0.25">
      <c r="A8" s="417" t="s">
        <v>203</v>
      </c>
      <c r="B8" s="440">
        <v>14943.973982400001</v>
      </c>
      <c r="C8" s="747">
        <v>14943.973982400001</v>
      </c>
      <c r="D8" s="747">
        <v>0</v>
      </c>
      <c r="E8" s="747">
        <v>0</v>
      </c>
      <c r="F8" s="747">
        <v>0</v>
      </c>
    </row>
    <row r="9" spans="1:7" x14ac:dyDescent="0.25">
      <c r="A9" s="387" t="s">
        <v>204</v>
      </c>
      <c r="B9" s="429">
        <v>70125.845087600028</v>
      </c>
      <c r="C9" s="484">
        <v>69738.319853000023</v>
      </c>
      <c r="D9" s="485">
        <v>0</v>
      </c>
      <c r="E9" s="746">
        <v>0</v>
      </c>
      <c r="F9" s="746">
        <v>387.52523459999998</v>
      </c>
    </row>
    <row r="10" spans="1:7" x14ac:dyDescent="0.25">
      <c r="A10" s="417" t="s">
        <v>205</v>
      </c>
      <c r="B10" s="440">
        <v>42266.874209400004</v>
      </c>
      <c r="C10" s="747">
        <v>42117.583802600006</v>
      </c>
      <c r="D10" s="470" t="s">
        <v>225</v>
      </c>
      <c r="E10" s="747">
        <v>0</v>
      </c>
      <c r="F10" s="747">
        <v>0</v>
      </c>
    </row>
    <row r="11" spans="1:7" x14ac:dyDescent="0.25">
      <c r="A11" s="387" t="s">
        <v>206</v>
      </c>
      <c r="B11" s="429">
        <v>76192.518699600012</v>
      </c>
      <c r="C11" s="484">
        <v>75613.304643300013</v>
      </c>
      <c r="D11" s="746">
        <v>201.96038239999999</v>
      </c>
      <c r="E11" s="746">
        <v>377.25367390000002</v>
      </c>
      <c r="F11" s="746">
        <v>0</v>
      </c>
    </row>
    <row r="12" spans="1:7" x14ac:dyDescent="0.25">
      <c r="A12" s="417" t="s">
        <v>207</v>
      </c>
      <c r="B12" s="440">
        <v>8455.9408503000013</v>
      </c>
      <c r="C12" s="747">
        <v>0</v>
      </c>
      <c r="D12" s="747">
        <v>0</v>
      </c>
      <c r="E12" s="747">
        <v>8455.9408503000013</v>
      </c>
      <c r="F12" s="747">
        <v>0</v>
      </c>
    </row>
    <row r="13" spans="1:7" x14ac:dyDescent="0.25">
      <c r="A13" s="387" t="s">
        <v>208</v>
      </c>
      <c r="B13" s="429">
        <v>33050.885329099998</v>
      </c>
      <c r="C13" s="484">
        <v>31864.125371999999</v>
      </c>
      <c r="D13" s="485">
        <v>0</v>
      </c>
      <c r="E13" s="746">
        <v>1186.7599571000001</v>
      </c>
      <c r="F13" s="746">
        <v>0</v>
      </c>
    </row>
    <row r="14" spans="1:7" ht="13.8" thickBot="1" x14ac:dyDescent="0.3">
      <c r="A14" s="468" t="s">
        <v>209</v>
      </c>
      <c r="B14" s="442">
        <v>3845.1720586000001</v>
      </c>
      <c r="C14" s="486">
        <v>3486.050088</v>
      </c>
      <c r="D14" s="486">
        <v>0</v>
      </c>
      <c r="E14" s="486">
        <v>359.1219706</v>
      </c>
      <c r="F14" s="486">
        <v>0</v>
      </c>
    </row>
    <row r="15" spans="1:7" x14ac:dyDescent="0.25">
      <c r="A15" s="72" t="s">
        <v>224</v>
      </c>
    </row>
    <row r="16" spans="1:7" x14ac:dyDescent="0.25">
      <c r="A16" s="72"/>
      <c r="B16" s="1"/>
      <c r="C16" s="1"/>
      <c r="D16" s="1"/>
    </row>
    <row r="18" spans="1:8" ht="27" customHeight="1" thickBot="1" x14ac:dyDescent="0.3">
      <c r="A18" s="1054" t="s">
        <v>328</v>
      </c>
      <c r="B18" s="1054"/>
      <c r="C18" s="1054"/>
      <c r="D18" s="1054"/>
      <c r="E18" s="1054"/>
      <c r="F18" s="1054"/>
      <c r="G18" s="75"/>
    </row>
    <row r="19" spans="1:8" ht="13.8" thickBot="1" x14ac:dyDescent="0.3">
      <c r="A19" s="405"/>
      <c r="B19" s="423" t="s">
        <v>180</v>
      </c>
      <c r="C19" s="8" t="s">
        <v>195</v>
      </c>
      <c r="D19" s="9" t="s">
        <v>196</v>
      </c>
      <c r="E19" s="407" t="s">
        <v>197</v>
      </c>
      <c r="F19" s="407" t="s">
        <v>198</v>
      </c>
    </row>
    <row r="20" spans="1:8" ht="13.8" thickBot="1" x14ac:dyDescent="0.3">
      <c r="A20" s="435" t="s">
        <v>180</v>
      </c>
      <c r="B20" s="436">
        <v>1</v>
      </c>
      <c r="C20" s="385">
        <v>0.99443949597715509</v>
      </c>
      <c r="D20" s="385">
        <v>1.3976712363590401E-4</v>
      </c>
      <c r="E20" s="385">
        <v>5.3675630579694249E-3</v>
      </c>
      <c r="F20" s="385">
        <v>5.3173841239686541E-5</v>
      </c>
    </row>
    <row r="21" spans="1:8" ht="13.8" thickTop="1" x14ac:dyDescent="0.25">
      <c r="A21" s="437" t="s">
        <v>199</v>
      </c>
      <c r="B21" s="19">
        <v>1</v>
      </c>
      <c r="C21" s="20">
        <v>0.99989614403893645</v>
      </c>
      <c r="D21" s="20">
        <v>6.9494191239284332E-5</v>
      </c>
      <c r="E21" s="20">
        <v>3.436176982423417E-5</v>
      </c>
      <c r="F21" s="20">
        <v>0</v>
      </c>
    </row>
    <row r="22" spans="1:8" x14ac:dyDescent="0.25">
      <c r="A22" s="387" t="s">
        <v>200</v>
      </c>
      <c r="B22" s="434">
        <v>1</v>
      </c>
      <c r="C22" s="388">
        <v>0.66904671289057216</v>
      </c>
      <c r="D22" s="388">
        <v>0</v>
      </c>
      <c r="E22" s="388">
        <v>0.33095328710942795</v>
      </c>
      <c r="F22" s="388">
        <v>0</v>
      </c>
    </row>
    <row r="23" spans="1:8" x14ac:dyDescent="0.25">
      <c r="A23" s="417" t="s">
        <v>201</v>
      </c>
      <c r="B23" s="441">
        <v>1</v>
      </c>
      <c r="C23" s="397">
        <v>0.77717816262555039</v>
      </c>
      <c r="D23" s="397">
        <v>3.3657462976498641E-3</v>
      </c>
      <c r="E23" s="397">
        <v>0.21945609107679975</v>
      </c>
      <c r="F23" s="397">
        <v>0</v>
      </c>
    </row>
    <row r="24" spans="1:8" x14ac:dyDescent="0.25">
      <c r="A24" s="387" t="s">
        <v>202</v>
      </c>
      <c r="B24" s="434">
        <v>1</v>
      </c>
      <c r="C24" s="388">
        <v>1</v>
      </c>
      <c r="D24" s="388">
        <v>0</v>
      </c>
      <c r="E24" s="388">
        <v>0</v>
      </c>
      <c r="F24" s="388">
        <v>0</v>
      </c>
    </row>
    <row r="25" spans="1:8" x14ac:dyDescent="0.25">
      <c r="A25" s="417" t="s">
        <v>203</v>
      </c>
      <c r="B25" s="441">
        <v>1</v>
      </c>
      <c r="C25" s="397">
        <v>1</v>
      </c>
      <c r="D25" s="397">
        <v>0</v>
      </c>
      <c r="E25" s="397">
        <v>0</v>
      </c>
      <c r="F25" s="397">
        <v>0</v>
      </c>
    </row>
    <row r="26" spans="1:8" x14ac:dyDescent="0.25">
      <c r="A26" s="387" t="s">
        <v>204</v>
      </c>
      <c r="B26" s="434">
        <v>1</v>
      </c>
      <c r="C26" s="388">
        <v>0.99447386004238647</v>
      </c>
      <c r="D26" s="388">
        <v>0</v>
      </c>
      <c r="E26" s="388">
        <v>0</v>
      </c>
      <c r="F26" s="388">
        <v>5.526139957613487E-3</v>
      </c>
    </row>
    <row r="27" spans="1:8" x14ac:dyDescent="0.25">
      <c r="A27" s="417" t="s">
        <v>205</v>
      </c>
      <c r="B27" s="441">
        <v>1</v>
      </c>
      <c r="C27" s="397">
        <v>0.99646790992727829</v>
      </c>
      <c r="D27" s="470" t="s">
        <v>225</v>
      </c>
      <c r="E27" s="397">
        <v>0</v>
      </c>
      <c r="F27" s="397">
        <v>0</v>
      </c>
    </row>
    <row r="28" spans="1:8" x14ac:dyDescent="0.25">
      <c r="A28" s="387" t="s">
        <v>206</v>
      </c>
      <c r="B28" s="434">
        <v>1</v>
      </c>
      <c r="C28" s="388">
        <v>0.99239801930444593</v>
      </c>
      <c r="D28" s="388">
        <v>2.6506589603141734E-3</v>
      </c>
      <c r="E28" s="388">
        <v>4.9513217352398732E-3</v>
      </c>
      <c r="F28" s="388">
        <v>0</v>
      </c>
    </row>
    <row r="29" spans="1:8" x14ac:dyDescent="0.25">
      <c r="A29" s="417" t="s">
        <v>207</v>
      </c>
      <c r="B29" s="441">
        <v>1</v>
      </c>
      <c r="C29" s="397">
        <v>0</v>
      </c>
      <c r="D29" s="397">
        <v>0</v>
      </c>
      <c r="E29" s="397">
        <v>1</v>
      </c>
      <c r="F29" s="397">
        <v>0</v>
      </c>
      <c r="H29" s="713"/>
    </row>
    <row r="30" spans="1:8" x14ac:dyDescent="0.25">
      <c r="A30" s="387" t="s">
        <v>208</v>
      </c>
      <c r="B30" s="434">
        <v>1</v>
      </c>
      <c r="C30" s="388">
        <v>0.96409294500637466</v>
      </c>
      <c r="D30" s="388">
        <v>0</v>
      </c>
      <c r="E30" s="388">
        <v>3.5907054993625384E-2</v>
      </c>
      <c r="F30" s="388">
        <v>0</v>
      </c>
    </row>
    <row r="31" spans="1:8" ht="13.8" thickBot="1" x14ac:dyDescent="0.3">
      <c r="A31" s="468" t="s">
        <v>209</v>
      </c>
      <c r="B31" s="469">
        <v>1</v>
      </c>
      <c r="C31" s="415">
        <v>0.90660444705021759</v>
      </c>
      <c r="D31" s="416">
        <v>0</v>
      </c>
      <c r="E31" s="416">
        <v>9.3395552949782371E-2</v>
      </c>
      <c r="F31" s="416">
        <v>0</v>
      </c>
    </row>
    <row r="32" spans="1:8" x14ac:dyDescent="0.25">
      <c r="A32" s="72" t="s">
        <v>224</v>
      </c>
    </row>
    <row r="33" spans="1:7" x14ac:dyDescent="0.25">
      <c r="A33" s="72"/>
    </row>
    <row r="35" spans="1:7" ht="27" customHeight="1" thickBot="1" x14ac:dyDescent="0.3">
      <c r="A35" s="1054" t="s">
        <v>329</v>
      </c>
      <c r="B35" s="1054"/>
      <c r="C35" s="1054"/>
      <c r="D35" s="1054"/>
      <c r="E35" s="1054"/>
      <c r="F35" s="1054"/>
      <c r="G35" s="75"/>
    </row>
    <row r="36" spans="1:7" ht="13.8" thickBot="1" x14ac:dyDescent="0.3">
      <c r="A36" s="405"/>
      <c r="B36" s="423" t="s">
        <v>180</v>
      </c>
      <c r="C36" s="8" t="s">
        <v>195</v>
      </c>
      <c r="D36" s="9" t="s">
        <v>196</v>
      </c>
      <c r="E36" s="407" t="s">
        <v>197</v>
      </c>
      <c r="F36" s="407" t="s">
        <v>198</v>
      </c>
    </row>
    <row r="37" spans="1:7" ht="13.8" thickBot="1" x14ac:dyDescent="0.3">
      <c r="A37" s="435" t="s">
        <v>180</v>
      </c>
      <c r="B37" s="436">
        <v>1</v>
      </c>
      <c r="C37" s="385">
        <v>1</v>
      </c>
      <c r="D37" s="385">
        <v>1</v>
      </c>
      <c r="E37" s="385">
        <v>1</v>
      </c>
      <c r="F37" s="385">
        <v>1</v>
      </c>
    </row>
    <row r="38" spans="1:7" ht="13.8" thickTop="1" x14ac:dyDescent="0.25">
      <c r="A38" s="437" t="s">
        <v>199</v>
      </c>
      <c r="B38" s="19">
        <v>0.95125696414978433</v>
      </c>
      <c r="C38" s="20">
        <v>0.95647666277467003</v>
      </c>
      <c r="D38" s="20">
        <v>0.4729784205657383</v>
      </c>
      <c r="E38" s="20">
        <v>6.0897044883866285E-3</v>
      </c>
      <c r="F38" s="20">
        <v>0</v>
      </c>
    </row>
    <row r="39" spans="1:7" x14ac:dyDescent="0.25">
      <c r="A39" s="387" t="s">
        <v>200</v>
      </c>
      <c r="B39" s="434">
        <v>6.7997852728599872E-3</v>
      </c>
      <c r="C39" s="388">
        <v>4.5748122470723029E-3</v>
      </c>
      <c r="D39" s="388">
        <v>0</v>
      </c>
      <c r="E39" s="388">
        <v>0.41926126687045068</v>
      </c>
      <c r="F39" s="388">
        <v>0</v>
      </c>
    </row>
    <row r="40" spans="1:7" x14ac:dyDescent="0.25">
      <c r="A40" s="417" t="s">
        <v>201</v>
      </c>
      <c r="B40" s="441">
        <v>7.5655751138435307E-3</v>
      </c>
      <c r="C40" s="397">
        <v>5.9126772317152406E-3</v>
      </c>
      <c r="D40" s="397">
        <v>0.18218738260182349</v>
      </c>
      <c r="E40" s="397">
        <v>0.3093231552756307</v>
      </c>
      <c r="F40" s="397">
        <v>0</v>
      </c>
    </row>
    <row r="41" spans="1:7" x14ac:dyDescent="0.25">
      <c r="A41" s="387" t="s">
        <v>202</v>
      </c>
      <c r="B41" s="434">
        <v>2.2771882061170683E-4</v>
      </c>
      <c r="C41" s="388">
        <v>2.2899213228447449E-4</v>
      </c>
      <c r="D41" s="388">
        <v>0</v>
      </c>
      <c r="E41" s="388">
        <v>0</v>
      </c>
      <c r="F41" s="388">
        <v>0</v>
      </c>
    </row>
    <row r="42" spans="1:7" x14ac:dyDescent="0.25">
      <c r="A42" s="417" t="s">
        <v>203</v>
      </c>
      <c r="B42" s="441">
        <v>2.0505206605457632E-3</v>
      </c>
      <c r="C42" s="397">
        <v>2.0619863439061046E-3</v>
      </c>
      <c r="D42" s="397">
        <v>0</v>
      </c>
      <c r="E42" s="397">
        <v>0</v>
      </c>
      <c r="F42" s="397">
        <v>0</v>
      </c>
    </row>
    <row r="43" spans="1:7" x14ac:dyDescent="0.25">
      <c r="A43" s="387" t="s">
        <v>204</v>
      </c>
      <c r="B43" s="434">
        <v>9.6222393293582346E-3</v>
      </c>
      <c r="C43" s="388">
        <v>9.6225718375312543E-3</v>
      </c>
      <c r="D43" s="388">
        <v>0</v>
      </c>
      <c r="E43" s="388">
        <v>0</v>
      </c>
      <c r="F43" s="388">
        <v>1</v>
      </c>
    </row>
    <row r="44" spans="1:7" x14ac:dyDescent="0.25">
      <c r="A44" s="417" t="s">
        <v>205</v>
      </c>
      <c r="B44" s="441">
        <v>5.7996018278094284E-3</v>
      </c>
      <c r="C44" s="397">
        <v>5.8114316005610919E-3</v>
      </c>
      <c r="D44" s="470" t="s">
        <v>225</v>
      </c>
      <c r="E44" s="397">
        <v>0</v>
      </c>
      <c r="F44" s="397">
        <v>0</v>
      </c>
    </row>
    <row r="45" spans="1:7" x14ac:dyDescent="0.25">
      <c r="A45" s="387" t="s">
        <v>206</v>
      </c>
      <c r="B45" s="434">
        <v>1.0454671157521517E-2</v>
      </c>
      <c r="C45" s="388">
        <v>1.0433208848979605E-2</v>
      </c>
      <c r="D45" s="388">
        <v>0.19827100293637176</v>
      </c>
      <c r="E45" s="388">
        <v>9.6439371047844624E-3</v>
      </c>
      <c r="F45" s="388">
        <v>0</v>
      </c>
    </row>
    <row r="46" spans="1:7" x14ac:dyDescent="0.25">
      <c r="A46" s="417" t="s">
        <v>207</v>
      </c>
      <c r="B46" s="441">
        <v>1.1602724575346462E-3</v>
      </c>
      <c r="C46" s="397">
        <v>0</v>
      </c>
      <c r="D46" s="397">
        <v>0</v>
      </c>
      <c r="E46" s="397">
        <v>0.21616373110176051</v>
      </c>
      <c r="F46" s="397">
        <v>0</v>
      </c>
    </row>
    <row r="47" spans="1:7" x14ac:dyDescent="0.25">
      <c r="A47" s="387" t="s">
        <v>208</v>
      </c>
      <c r="B47" s="434">
        <v>4.5350402306953367E-3</v>
      </c>
      <c r="C47" s="388">
        <v>4.3966478699010731E-3</v>
      </c>
      <c r="D47" s="388">
        <v>0</v>
      </c>
      <c r="E47" s="388">
        <v>3.0337778467289054E-2</v>
      </c>
      <c r="F47" s="388">
        <v>0</v>
      </c>
    </row>
    <row r="48" spans="1:7" ht="13.8" thickBot="1" x14ac:dyDescent="0.3">
      <c r="A48" s="468" t="s">
        <v>209</v>
      </c>
      <c r="B48" s="469">
        <v>5.2761097943549275E-4</v>
      </c>
      <c r="C48" s="415">
        <v>4.8100911337870596E-4</v>
      </c>
      <c r="D48" s="416">
        <v>0</v>
      </c>
      <c r="E48" s="416">
        <v>9.1804266916978971E-3</v>
      </c>
      <c r="F48" s="416">
        <v>0</v>
      </c>
    </row>
    <row r="49" spans="1:7" x14ac:dyDescent="0.25">
      <c r="A49" s="72" t="s">
        <v>224</v>
      </c>
    </row>
    <row r="50" spans="1:7" x14ac:dyDescent="0.25">
      <c r="A50" s="72"/>
    </row>
    <row r="52" spans="1:7" ht="27" customHeight="1" thickBot="1" x14ac:dyDescent="0.3">
      <c r="A52" s="1054" t="s">
        <v>330</v>
      </c>
      <c r="B52" s="1054"/>
      <c r="C52" s="1054"/>
      <c r="D52" s="1054"/>
      <c r="E52" s="1054"/>
      <c r="F52" s="1054"/>
      <c r="G52" s="75"/>
    </row>
    <row r="53" spans="1:7" ht="13.8" thickBot="1" x14ac:dyDescent="0.3">
      <c r="A53" s="476"/>
      <c r="B53" s="1065" t="s">
        <v>898</v>
      </c>
      <c r="C53" s="1066"/>
      <c r="D53" s="1066"/>
      <c r="E53" s="1066"/>
      <c r="F53" s="1066"/>
    </row>
    <row r="54" spans="1:7" ht="13.8" thickBot="1" x14ac:dyDescent="0.3">
      <c r="A54" s="418"/>
      <c r="B54" s="419" t="s">
        <v>180</v>
      </c>
      <c r="C54" s="420" t="s">
        <v>195</v>
      </c>
      <c r="D54" s="399" t="s">
        <v>196</v>
      </c>
      <c r="E54" s="422" t="s">
        <v>197</v>
      </c>
      <c r="F54" s="422" t="s">
        <v>198</v>
      </c>
    </row>
    <row r="55" spans="1:7" ht="13.8" thickBot="1" x14ac:dyDescent="0.3">
      <c r="A55" s="444" t="s">
        <v>180</v>
      </c>
      <c r="B55" s="445">
        <v>1.5592040248672223E-2</v>
      </c>
      <c r="C55" s="425">
        <v>1.9341473219160132E-2</v>
      </c>
      <c r="D55" s="446">
        <v>0.2392531673577738</v>
      </c>
      <c r="E55" s="447">
        <v>-0.40121100522151021</v>
      </c>
      <c r="F55" s="447" t="s">
        <v>899</v>
      </c>
    </row>
    <row r="56" spans="1:7" ht="13.8" thickTop="1" x14ac:dyDescent="0.25">
      <c r="A56" s="452" t="s">
        <v>199</v>
      </c>
      <c r="B56" s="453">
        <v>1.416591297531844E-2</v>
      </c>
      <c r="C56" s="454">
        <v>1.4150216185908393E-2</v>
      </c>
      <c r="D56" s="455">
        <v>-0.20254803133082488</v>
      </c>
      <c r="E56" s="456" t="s">
        <v>899</v>
      </c>
      <c r="F56" s="456" t="s">
        <v>899</v>
      </c>
    </row>
    <row r="57" spans="1:7" x14ac:dyDescent="0.25">
      <c r="A57" s="448" t="s">
        <v>200</v>
      </c>
      <c r="B57" s="449">
        <v>-0.33999530179883808</v>
      </c>
      <c r="C57" s="424">
        <v>-2.7846898885495075E-2</v>
      </c>
      <c r="D57" s="450" t="s">
        <v>695</v>
      </c>
      <c r="E57" s="451">
        <v>-0.59978051310378433</v>
      </c>
      <c r="F57" s="451" t="s">
        <v>899</v>
      </c>
    </row>
    <row r="58" spans="1:7" x14ac:dyDescent="0.25">
      <c r="A58" s="457" t="s">
        <v>201</v>
      </c>
      <c r="B58" s="458">
        <v>4.4144902088202986E-2</v>
      </c>
      <c r="C58" s="459">
        <v>-0.18851338348025515</v>
      </c>
      <c r="D58" s="460" t="s">
        <v>899</v>
      </c>
      <c r="E58" s="462" t="s">
        <v>899</v>
      </c>
      <c r="F58" s="462" t="s">
        <v>899</v>
      </c>
    </row>
    <row r="59" spans="1:7" x14ac:dyDescent="0.25">
      <c r="A59" s="448" t="s">
        <v>202</v>
      </c>
      <c r="B59" s="449">
        <v>-0.93690273265801827</v>
      </c>
      <c r="C59" s="424">
        <v>-0.93690273265801827</v>
      </c>
      <c r="D59" s="450" t="s">
        <v>695</v>
      </c>
      <c r="E59" s="451" t="s">
        <v>695</v>
      </c>
      <c r="F59" s="451" t="s">
        <v>899</v>
      </c>
    </row>
    <row r="60" spans="1:7" x14ac:dyDescent="0.25">
      <c r="A60" s="457" t="s">
        <v>203</v>
      </c>
      <c r="B60" s="458">
        <v>5.3436205164627548E-2</v>
      </c>
      <c r="C60" s="459">
        <v>0.19171284721732706</v>
      </c>
      <c r="D60" s="460" t="s">
        <v>695</v>
      </c>
      <c r="E60" s="462">
        <v>-1</v>
      </c>
      <c r="F60" s="462" t="s">
        <v>899</v>
      </c>
    </row>
    <row r="61" spans="1:7" x14ac:dyDescent="0.25">
      <c r="A61" s="448" t="s">
        <v>204</v>
      </c>
      <c r="B61" s="449">
        <v>0.14671453649618349</v>
      </c>
      <c r="C61" s="424">
        <v>0.14654976311575241</v>
      </c>
      <c r="D61" s="450" t="s">
        <v>695</v>
      </c>
      <c r="E61" s="451">
        <v>-1</v>
      </c>
      <c r="F61" s="451">
        <v>0</v>
      </c>
    </row>
    <row r="62" spans="1:7" x14ac:dyDescent="0.25">
      <c r="A62" s="457" t="s">
        <v>205</v>
      </c>
      <c r="B62" s="458">
        <v>0.4328050447250773</v>
      </c>
      <c r="C62" s="459">
        <v>0.42774424825045831</v>
      </c>
      <c r="D62" s="461" t="s">
        <v>225</v>
      </c>
      <c r="E62" s="462" t="s">
        <v>695</v>
      </c>
      <c r="F62" s="462" t="s">
        <v>899</v>
      </c>
    </row>
    <row r="63" spans="1:7" x14ac:dyDescent="0.25">
      <c r="A63" s="448" t="s">
        <v>206</v>
      </c>
      <c r="B63" s="449">
        <v>0.97912089181202266</v>
      </c>
      <c r="C63" s="424">
        <v>1.0510075629358262</v>
      </c>
      <c r="D63" s="451">
        <v>0.92992327684619003</v>
      </c>
      <c r="E63" s="451">
        <v>-0.75296023151278857</v>
      </c>
      <c r="F63" s="451" t="s">
        <v>899</v>
      </c>
    </row>
    <row r="64" spans="1:7" x14ac:dyDescent="0.25">
      <c r="A64" s="457" t="s">
        <v>207</v>
      </c>
      <c r="B64" s="458">
        <v>0.59116103626830019</v>
      </c>
      <c r="C64" s="459">
        <v>-1</v>
      </c>
      <c r="D64" s="462" t="s">
        <v>695</v>
      </c>
      <c r="E64" s="462">
        <v>1.5566891821493711</v>
      </c>
      <c r="F64" s="462" t="s">
        <v>899</v>
      </c>
    </row>
    <row r="65" spans="1:6" x14ac:dyDescent="0.25">
      <c r="A65" s="448" t="s">
        <v>208</v>
      </c>
      <c r="B65" s="449">
        <v>0.19995099751776224</v>
      </c>
      <c r="C65" s="424">
        <v>1.9201392145914582</v>
      </c>
      <c r="D65" s="451" t="s">
        <v>695</v>
      </c>
      <c r="E65" s="451">
        <v>-0.92864460358669376</v>
      </c>
      <c r="F65" s="451" t="s">
        <v>899</v>
      </c>
    </row>
    <row r="66" spans="1:6" ht="13.8" thickBot="1" x14ac:dyDescent="0.3">
      <c r="A66" s="463" t="s">
        <v>209</v>
      </c>
      <c r="B66" s="464">
        <v>-0.60737672855060731</v>
      </c>
      <c r="C66" s="465">
        <v>-0.60260572542233237</v>
      </c>
      <c r="D66" s="467">
        <v>-1</v>
      </c>
      <c r="E66" s="467">
        <v>-0.6045403757458705</v>
      </c>
      <c r="F66" s="467" t="s">
        <v>899</v>
      </c>
    </row>
    <row r="67" spans="1:6" x14ac:dyDescent="0.25">
      <c r="A67" s="164" t="s">
        <v>224</v>
      </c>
    </row>
    <row r="70" spans="1:6" x14ac:dyDescent="0.25">
      <c r="A70" s="72"/>
    </row>
  </sheetData>
  <mergeCells count="5">
    <mergeCell ref="A1:F1"/>
    <mergeCell ref="A18:F18"/>
    <mergeCell ref="A35:F35"/>
    <mergeCell ref="A52:F52"/>
    <mergeCell ref="B53:F53"/>
  </mergeCells>
  <pageMargins left="0.78740157480314965" right="0.59055118110236227" top="0.78740157480314965" bottom="0.39370078740157483" header="0" footer="0.39370078740157483"/>
  <pageSetup paperSize="9" orientation="portrait" r:id="rId1"/>
  <headerFooter scaleWithDoc="0">
    <oddFooter>&amp;R&amp;9&amp;P</oddFooter>
  </headerFooter>
  <rowBreaks count="1" manualBreakCount="1">
    <brk id="51" max="4" man="1"/>
  </rowBreaks>
  <legacyDrawingHF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H58"/>
  <sheetViews>
    <sheetView workbookViewId="0"/>
  </sheetViews>
  <sheetFormatPr baseColWidth="10" defaultRowHeight="13.2" x14ac:dyDescent="0.25"/>
  <cols>
    <col min="3" max="3" width="10.109375" customWidth="1"/>
  </cols>
  <sheetData>
    <row r="1" spans="1:7" x14ac:dyDescent="0.25">
      <c r="A1" s="1052" t="s">
        <v>339</v>
      </c>
      <c r="B1" s="1052"/>
      <c r="C1" s="1052"/>
      <c r="D1" s="1052"/>
      <c r="E1" s="1052"/>
      <c r="F1" s="1052"/>
      <c r="G1" s="1052"/>
    </row>
    <row r="2" spans="1:7" x14ac:dyDescent="0.25">
      <c r="A2" s="1052"/>
      <c r="B2" s="1052"/>
      <c r="C2" s="1052"/>
      <c r="D2" s="1052"/>
      <c r="E2" s="1052"/>
      <c r="F2" s="1052"/>
      <c r="G2" s="1052"/>
    </row>
    <row r="3" spans="1:7" x14ac:dyDescent="0.25">
      <c r="A3" s="1052"/>
      <c r="B3" s="1052"/>
      <c r="C3" s="1052"/>
      <c r="D3" s="1052"/>
      <c r="E3" s="1052"/>
      <c r="F3" s="1052"/>
      <c r="G3" s="1052"/>
    </row>
    <row r="4" spans="1:7" x14ac:dyDescent="0.25">
      <c r="A4" s="1052"/>
      <c r="B4" s="1052"/>
      <c r="C4" s="1052"/>
      <c r="D4" s="1052"/>
      <c r="E4" s="1052"/>
      <c r="F4" s="1052"/>
      <c r="G4" s="1052"/>
    </row>
    <row r="5" spans="1:7" x14ac:dyDescent="0.25">
      <c r="A5" s="1052"/>
      <c r="B5" s="1052"/>
      <c r="C5" s="1052"/>
      <c r="D5" s="1052"/>
      <c r="E5" s="1052"/>
      <c r="F5" s="1052"/>
      <c r="G5" s="1052"/>
    </row>
    <row r="6" spans="1:7" x14ac:dyDescent="0.25">
      <c r="A6" s="1052"/>
      <c r="B6" s="1052"/>
      <c r="C6" s="1052"/>
      <c r="D6" s="1052"/>
      <c r="E6" s="1052"/>
      <c r="F6" s="1052"/>
      <c r="G6" s="1052"/>
    </row>
    <row r="7" spans="1:7" x14ac:dyDescent="0.25">
      <c r="A7" s="1052"/>
      <c r="B7" s="1052"/>
      <c r="C7" s="1052"/>
      <c r="D7" s="1052"/>
      <c r="E7" s="1052"/>
      <c r="F7" s="1052"/>
      <c r="G7" s="1052"/>
    </row>
    <row r="8" spans="1:7" x14ac:dyDescent="0.25">
      <c r="A8" s="1052"/>
      <c r="B8" s="1052"/>
      <c r="C8" s="1052"/>
      <c r="D8" s="1052"/>
      <c r="E8" s="1052"/>
      <c r="F8" s="1052"/>
      <c r="G8" s="1052"/>
    </row>
    <row r="9" spans="1:7" x14ac:dyDescent="0.25">
      <c r="A9" s="1052"/>
      <c r="B9" s="1052"/>
      <c r="C9" s="1052"/>
      <c r="D9" s="1052"/>
      <c r="E9" s="1052"/>
      <c r="F9" s="1052"/>
      <c r="G9" s="1052"/>
    </row>
    <row r="10" spans="1:7" x14ac:dyDescent="0.25">
      <c r="A10" s="1052"/>
      <c r="B10" s="1052"/>
      <c r="C10" s="1052"/>
      <c r="D10" s="1052"/>
      <c r="E10" s="1052"/>
      <c r="F10" s="1052"/>
      <c r="G10" s="1052"/>
    </row>
    <row r="11" spans="1:7" x14ac:dyDescent="0.25">
      <c r="A11" s="1052"/>
      <c r="B11" s="1052"/>
      <c r="C11" s="1052"/>
      <c r="D11" s="1052"/>
      <c r="E11" s="1052"/>
      <c r="F11" s="1052"/>
      <c r="G11" s="1052"/>
    </row>
    <row r="12" spans="1:7" x14ac:dyDescent="0.25">
      <c r="A12" s="1052"/>
      <c r="B12" s="1052"/>
      <c r="C12" s="1052"/>
      <c r="D12" s="1052"/>
      <c r="E12" s="1052"/>
      <c r="F12" s="1052"/>
      <c r="G12" s="1052"/>
    </row>
    <row r="13" spans="1:7" x14ac:dyDescent="0.25">
      <c r="A13" s="1052"/>
      <c r="B13" s="1052"/>
      <c r="C13" s="1052"/>
      <c r="D13" s="1052"/>
      <c r="E13" s="1052"/>
      <c r="F13" s="1052"/>
      <c r="G13" s="1052"/>
    </row>
    <row r="14" spans="1:7" x14ac:dyDescent="0.25">
      <c r="A14" s="1052"/>
      <c r="B14" s="1052"/>
      <c r="C14" s="1052"/>
      <c r="D14" s="1052"/>
      <c r="E14" s="1052"/>
      <c r="F14" s="1052"/>
      <c r="G14" s="1052"/>
    </row>
    <row r="15" spans="1:7" x14ac:dyDescent="0.25">
      <c r="A15" s="1052"/>
      <c r="B15" s="1052"/>
      <c r="C15" s="1052"/>
      <c r="D15" s="1052"/>
      <c r="E15" s="1052"/>
      <c r="F15" s="1052"/>
      <c r="G15" s="1052"/>
    </row>
    <row r="16" spans="1:7" x14ac:dyDescent="0.25">
      <c r="A16" s="1052"/>
      <c r="B16" s="1052"/>
      <c r="C16" s="1052"/>
      <c r="D16" s="1052"/>
      <c r="E16" s="1052"/>
      <c r="F16" s="1052"/>
      <c r="G16" s="1052"/>
    </row>
    <row r="17" spans="1:8" x14ac:dyDescent="0.25">
      <c r="A17" s="1052"/>
      <c r="B17" s="1052"/>
      <c r="C17" s="1052"/>
      <c r="D17" s="1052"/>
      <c r="E17" s="1052"/>
      <c r="F17" s="1052"/>
      <c r="G17" s="1052"/>
    </row>
    <row r="18" spans="1:8" x14ac:dyDescent="0.25">
      <c r="A18" s="1052"/>
      <c r="B18" s="1052"/>
      <c r="C18" s="1052"/>
      <c r="D18" s="1052"/>
      <c r="E18" s="1052"/>
      <c r="F18" s="1052"/>
      <c r="G18" s="1052"/>
    </row>
    <row r="19" spans="1:8" x14ac:dyDescent="0.25">
      <c r="A19" s="1052"/>
      <c r="B19" s="1052"/>
      <c r="C19" s="1052"/>
      <c r="D19" s="1052"/>
      <c r="E19" s="1052"/>
      <c r="F19" s="1052"/>
      <c r="G19" s="1052"/>
    </row>
    <row r="20" spans="1:8" x14ac:dyDescent="0.25">
      <c r="A20" s="1052"/>
      <c r="B20" s="1052"/>
      <c r="C20" s="1052"/>
      <c r="D20" s="1052"/>
      <c r="E20" s="1052"/>
      <c r="F20" s="1052"/>
      <c r="G20" s="1052"/>
    </row>
    <row r="21" spans="1:8" x14ac:dyDescent="0.25">
      <c r="A21" s="1052"/>
      <c r="B21" s="1052"/>
      <c r="C21" s="1052"/>
      <c r="D21" s="1052"/>
      <c r="E21" s="1052"/>
      <c r="F21" s="1052"/>
      <c r="G21" s="1052"/>
    </row>
    <row r="22" spans="1:8" x14ac:dyDescent="0.25">
      <c r="A22" s="1052"/>
      <c r="B22" s="1052"/>
      <c r="C22" s="1052"/>
      <c r="D22" s="1052"/>
      <c r="E22" s="1052"/>
      <c r="F22" s="1052"/>
      <c r="G22" s="1052"/>
    </row>
    <row r="23" spans="1:8" x14ac:dyDescent="0.25">
      <c r="A23" s="1052"/>
      <c r="B23" s="1052"/>
      <c r="C23" s="1052"/>
      <c r="D23" s="1052"/>
      <c r="E23" s="1052"/>
      <c r="F23" s="1052"/>
      <c r="G23" s="1052"/>
    </row>
    <row r="24" spans="1:8" x14ac:dyDescent="0.25">
      <c r="A24" s="1052"/>
      <c r="B24" s="1052"/>
      <c r="C24" s="1052"/>
      <c r="D24" s="1052"/>
      <c r="E24" s="1052"/>
      <c r="F24" s="1052"/>
      <c r="G24" s="1052"/>
    </row>
    <row r="25" spans="1:8" x14ac:dyDescent="0.25">
      <c r="A25" s="1052"/>
      <c r="B25" s="1052"/>
      <c r="C25" s="1052"/>
      <c r="D25" s="1052"/>
      <c r="E25" s="1052"/>
      <c r="F25" s="1052"/>
      <c r="G25" s="1052"/>
    </row>
    <row r="26" spans="1:8" x14ac:dyDescent="0.25">
      <c r="A26" s="1052"/>
      <c r="B26" s="1052"/>
      <c r="C26" s="1052"/>
      <c r="D26" s="1052"/>
      <c r="E26" s="1052"/>
      <c r="F26" s="1052"/>
      <c r="G26" s="1052"/>
    </row>
    <row r="27" spans="1:8" x14ac:dyDescent="0.25">
      <c r="A27" s="1052"/>
      <c r="B27" s="1052"/>
      <c r="C27" s="1052"/>
      <c r="D27" s="1052"/>
      <c r="E27" s="1052"/>
      <c r="F27" s="1052"/>
      <c r="G27" s="1052"/>
    </row>
    <row r="28" spans="1:8" x14ac:dyDescent="0.25">
      <c r="A28" s="1052"/>
      <c r="B28" s="1052"/>
      <c r="C28" s="1052"/>
      <c r="D28" s="1052"/>
      <c r="E28" s="1052"/>
      <c r="F28" s="1052"/>
      <c r="G28" s="1052"/>
    </row>
    <row r="29" spans="1:8" x14ac:dyDescent="0.25">
      <c r="A29" s="1052"/>
      <c r="B29" s="1052"/>
      <c r="C29" s="1052"/>
      <c r="D29" s="1052"/>
      <c r="E29" s="1052"/>
      <c r="F29" s="1052"/>
      <c r="G29" s="1052"/>
      <c r="H29" s="713"/>
    </row>
    <row r="30" spans="1:8" ht="23.25" customHeight="1" x14ac:dyDescent="0.25">
      <c r="A30" s="1052"/>
      <c r="B30" s="1052"/>
      <c r="C30" s="1052"/>
      <c r="D30" s="1052"/>
      <c r="E30" s="1052"/>
      <c r="F30" s="1052"/>
      <c r="G30" s="1052"/>
    </row>
    <row r="31" spans="1:8" ht="23.25" customHeight="1" x14ac:dyDescent="0.25">
      <c r="A31" s="1052"/>
      <c r="B31" s="1052"/>
      <c r="C31" s="1052"/>
      <c r="D31" s="1052"/>
      <c r="E31" s="1052"/>
      <c r="F31" s="1052"/>
      <c r="G31" s="1052"/>
    </row>
    <row r="32" spans="1:8" ht="23.25" customHeight="1" x14ac:dyDescent="0.25">
      <c r="A32" s="1052"/>
      <c r="B32" s="1052"/>
      <c r="C32" s="1052"/>
      <c r="D32" s="1052"/>
      <c r="E32" s="1052"/>
      <c r="F32" s="1052"/>
      <c r="G32" s="1052"/>
    </row>
    <row r="33" spans="1:7" ht="23.25" customHeight="1" x14ac:dyDescent="0.25">
      <c r="A33" s="1052"/>
      <c r="B33" s="1052"/>
      <c r="C33" s="1052"/>
      <c r="D33" s="1052"/>
      <c r="E33" s="1052"/>
      <c r="F33" s="1052"/>
      <c r="G33" s="1052"/>
    </row>
    <row r="34" spans="1:7" ht="23.25" customHeight="1" x14ac:dyDescent="0.25">
      <c r="A34" s="1052"/>
      <c r="B34" s="1052"/>
      <c r="C34" s="1052"/>
      <c r="D34" s="1052"/>
      <c r="E34" s="1052"/>
      <c r="F34" s="1052"/>
      <c r="G34" s="1052"/>
    </row>
    <row r="35" spans="1:7" ht="23.25" customHeight="1" x14ac:dyDescent="0.25">
      <c r="A35" s="1052"/>
      <c r="B35" s="1052"/>
      <c r="C35" s="1052"/>
      <c r="D35" s="1052"/>
      <c r="E35" s="1052"/>
      <c r="F35" s="1052"/>
      <c r="G35" s="1052"/>
    </row>
    <row r="36" spans="1:7" ht="23.25" customHeight="1" x14ac:dyDescent="0.25">
      <c r="A36" s="1052"/>
      <c r="B36" s="1052"/>
      <c r="C36" s="1052"/>
      <c r="D36" s="1052"/>
      <c r="E36" s="1052"/>
      <c r="F36" s="1052"/>
      <c r="G36" s="1052"/>
    </row>
    <row r="37" spans="1:7" ht="23.25" customHeight="1" x14ac:dyDescent="0.25">
      <c r="A37" s="1052"/>
      <c r="B37" s="1052"/>
      <c r="C37" s="1052"/>
      <c r="D37" s="1052"/>
      <c r="E37" s="1052"/>
      <c r="F37" s="1052"/>
      <c r="G37" s="1052"/>
    </row>
    <row r="38" spans="1:7" ht="23.25" customHeight="1" x14ac:dyDescent="0.25">
      <c r="A38" s="1052"/>
      <c r="B38" s="1052"/>
      <c r="C38" s="1052"/>
      <c r="D38" s="1052"/>
      <c r="E38" s="1052"/>
      <c r="F38" s="1052"/>
      <c r="G38" s="1052"/>
    </row>
    <row r="39" spans="1:7" ht="23.25" customHeight="1" x14ac:dyDescent="0.25">
      <c r="A39" s="1052"/>
      <c r="B39" s="1052"/>
      <c r="C39" s="1052"/>
      <c r="D39" s="1052"/>
      <c r="E39" s="1052"/>
      <c r="F39" s="1052"/>
      <c r="G39" s="1052"/>
    </row>
    <row r="40" spans="1:7" ht="23.25" customHeight="1" x14ac:dyDescent="0.25">
      <c r="A40" s="1052"/>
      <c r="B40" s="1052"/>
      <c r="C40" s="1052"/>
      <c r="D40" s="1052"/>
      <c r="E40" s="1052"/>
      <c r="F40" s="1052"/>
      <c r="G40" s="1052"/>
    </row>
    <row r="41" spans="1:7" ht="23.25" customHeight="1" x14ac:dyDescent="0.25">
      <c r="A41" s="1052"/>
      <c r="B41" s="1052"/>
      <c r="C41" s="1052"/>
      <c r="D41" s="1052"/>
      <c r="E41" s="1052"/>
      <c r="F41" s="1052"/>
      <c r="G41" s="1052"/>
    </row>
    <row r="42" spans="1:7" ht="23.25" customHeight="1" x14ac:dyDescent="0.25">
      <c r="A42" s="1052"/>
      <c r="B42" s="1052"/>
      <c r="C42" s="1052"/>
      <c r="D42" s="1052"/>
      <c r="E42" s="1052"/>
      <c r="F42" s="1052"/>
      <c r="G42" s="1052"/>
    </row>
    <row r="43" spans="1:7" ht="22.8" x14ac:dyDescent="0.25">
      <c r="A43" s="3"/>
      <c r="B43" s="3"/>
      <c r="C43" s="3"/>
      <c r="D43" s="3"/>
      <c r="E43" s="3"/>
      <c r="F43" s="3"/>
      <c r="G43" s="3"/>
    </row>
    <row r="44" spans="1:7" ht="22.8" x14ac:dyDescent="0.25">
      <c r="A44" s="3"/>
      <c r="B44" s="3"/>
      <c r="C44" s="3"/>
      <c r="D44" s="3"/>
      <c r="E44" s="3"/>
      <c r="F44" s="3"/>
      <c r="G44" s="3"/>
    </row>
    <row r="45" spans="1:7" ht="22.8" x14ac:dyDescent="0.25">
      <c r="A45" s="3"/>
      <c r="B45" s="3"/>
      <c r="C45" s="3"/>
      <c r="D45" s="3"/>
      <c r="E45" s="3"/>
      <c r="F45" s="3"/>
      <c r="G45" s="3"/>
    </row>
    <row r="46" spans="1:7" ht="22.8" x14ac:dyDescent="0.25">
      <c r="A46" s="3"/>
      <c r="B46" s="3"/>
      <c r="C46" s="3"/>
      <c r="D46" s="3"/>
      <c r="E46" s="3"/>
      <c r="F46" s="3"/>
      <c r="G46" s="3"/>
    </row>
    <row r="47" spans="1:7" ht="22.8" x14ac:dyDescent="0.25">
      <c r="A47" s="3"/>
      <c r="B47" s="3"/>
      <c r="C47" s="3"/>
      <c r="D47" s="3"/>
      <c r="E47" s="3"/>
      <c r="F47" s="3"/>
      <c r="G47" s="3"/>
    </row>
    <row r="48" spans="1:7" ht="22.8" x14ac:dyDescent="0.25">
      <c r="A48" s="3"/>
      <c r="B48" s="3"/>
      <c r="C48" s="3"/>
      <c r="D48" s="3"/>
      <c r="E48" s="3"/>
      <c r="F48" s="3"/>
      <c r="G48" s="3"/>
    </row>
    <row r="49" spans="1:7" ht="22.8" x14ac:dyDescent="0.25">
      <c r="A49" s="3"/>
      <c r="B49" s="3"/>
      <c r="C49" s="3"/>
      <c r="D49" s="3"/>
      <c r="E49" s="3"/>
      <c r="F49" s="3"/>
      <c r="G49" s="3"/>
    </row>
    <row r="50" spans="1:7" ht="22.8" x14ac:dyDescent="0.25">
      <c r="A50" s="3"/>
      <c r="B50" s="3"/>
      <c r="C50" s="3"/>
      <c r="D50" s="3"/>
      <c r="E50" s="3"/>
      <c r="F50" s="3"/>
      <c r="G50" s="3"/>
    </row>
    <row r="51" spans="1:7" ht="22.8" x14ac:dyDescent="0.25">
      <c r="A51" s="3"/>
      <c r="B51" s="3"/>
      <c r="C51" s="3"/>
      <c r="D51" s="3"/>
      <c r="E51" s="3"/>
      <c r="F51" s="3"/>
      <c r="G51" s="3"/>
    </row>
    <row r="52" spans="1:7" ht="22.8" x14ac:dyDescent="0.25">
      <c r="A52" s="3"/>
      <c r="B52" s="3"/>
      <c r="C52" s="3"/>
      <c r="D52" s="3"/>
      <c r="E52" s="3"/>
      <c r="F52" s="3"/>
      <c r="G52" s="3"/>
    </row>
    <row r="53" spans="1:7" ht="22.8" x14ac:dyDescent="0.25">
      <c r="A53" s="3"/>
      <c r="B53" s="3"/>
      <c r="C53" s="3"/>
      <c r="D53" s="3"/>
      <c r="E53" s="3"/>
      <c r="F53" s="3"/>
      <c r="G53" s="3"/>
    </row>
    <row r="54" spans="1:7" ht="22.8" x14ac:dyDescent="0.25">
      <c r="A54" s="3"/>
      <c r="B54" s="3"/>
      <c r="C54" s="3"/>
      <c r="D54" s="3"/>
      <c r="E54" s="3"/>
      <c r="F54" s="3"/>
      <c r="G54" s="3"/>
    </row>
    <row r="55" spans="1:7" ht="22.8" x14ac:dyDescent="0.25">
      <c r="A55" s="3"/>
      <c r="B55" s="3"/>
      <c r="C55" s="3"/>
      <c r="D55" s="3"/>
      <c r="E55" s="3"/>
      <c r="F55" s="3"/>
      <c r="G55" s="3"/>
    </row>
    <row r="56" spans="1:7" ht="22.8" x14ac:dyDescent="0.25">
      <c r="A56" s="3"/>
      <c r="B56" s="3"/>
      <c r="C56" s="3"/>
      <c r="D56" s="3"/>
      <c r="E56" s="3"/>
      <c r="F56" s="3"/>
      <c r="G56" s="3"/>
    </row>
    <row r="57" spans="1:7" ht="22.8" x14ac:dyDescent="0.25">
      <c r="A57" s="3"/>
      <c r="B57" s="3"/>
      <c r="C57" s="3"/>
      <c r="D57" s="3"/>
      <c r="E57" s="3"/>
      <c r="F57" s="3"/>
      <c r="G57" s="3"/>
    </row>
    <row r="58" spans="1:7" ht="22.8" x14ac:dyDescent="0.25">
      <c r="A58" s="3"/>
      <c r="B58" s="3"/>
      <c r="C58" s="3"/>
      <c r="D58" s="3"/>
      <c r="E58" s="3"/>
      <c r="F58" s="3"/>
      <c r="G58" s="3"/>
    </row>
  </sheetData>
  <mergeCells count="1">
    <mergeCell ref="A1:G42"/>
  </mergeCells>
  <printOptions horizontalCentered="1"/>
  <pageMargins left="0.78740157480314965" right="0.59055118110236227" top="0.78740157480314965" bottom="0.39370078740157483" header="0" footer="0.39370078740157483"/>
  <pageSetup paperSize="9" orientation="portrait" r:id="rId1"/>
  <headerFooter scaleWithDoc="0">
    <oddFooter>&amp;R&amp;9&amp;P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showZeros="0" zoomScaleNormal="100" workbookViewId="0"/>
  </sheetViews>
  <sheetFormatPr baseColWidth="10" defaultRowHeight="13.2" x14ac:dyDescent="0.25"/>
  <cols>
    <col min="1" max="1" width="14" customWidth="1"/>
    <col min="2" max="6" width="12.33203125" bestFit="1" customWidth="1"/>
    <col min="7" max="7" width="7.33203125" customWidth="1"/>
    <col min="8" max="8" width="2.6640625" customWidth="1"/>
    <col min="9" max="9" width="2.44140625" customWidth="1"/>
  </cols>
  <sheetData>
    <row r="1" spans="1:9" ht="25.5" customHeight="1" thickBot="1" x14ac:dyDescent="0.3">
      <c r="A1" s="1053" t="s">
        <v>651</v>
      </c>
      <c r="B1" s="1053"/>
      <c r="C1" s="1053"/>
      <c r="D1" s="1053"/>
      <c r="E1" s="1053"/>
      <c r="F1" s="1053"/>
      <c r="G1" s="1053"/>
      <c r="H1" s="1053"/>
      <c r="I1" s="1053"/>
    </row>
    <row r="2" spans="1:9" ht="13.8" thickBot="1" x14ac:dyDescent="0.3">
      <c r="A2" s="96"/>
      <c r="B2" s="10" t="s">
        <v>900</v>
      </c>
      <c r="C2" s="10" t="s">
        <v>901</v>
      </c>
      <c r="D2" s="10" t="s">
        <v>902</v>
      </c>
      <c r="E2" s="10" t="s">
        <v>903</v>
      </c>
      <c r="F2" s="177" t="s">
        <v>904</v>
      </c>
      <c r="G2" s="176" t="s">
        <v>905</v>
      </c>
    </row>
    <row r="3" spans="1:9" ht="13.8" thickBot="1" x14ac:dyDescent="0.3">
      <c r="A3" s="70" t="s">
        <v>180</v>
      </c>
      <c r="B3" s="66">
        <v>1744424728.106257</v>
      </c>
      <c r="C3" s="66">
        <v>1973592686.2005315</v>
      </c>
      <c r="D3" s="66">
        <v>2018025946.9313309</v>
      </c>
      <c r="E3" s="66">
        <v>2027396835.7481496</v>
      </c>
      <c r="F3" s="67">
        <v>2075984754.6451597</v>
      </c>
      <c r="G3" s="170">
        <v>2.3965667717479766E-2</v>
      </c>
    </row>
    <row r="4" spans="1:9" ht="13.8" thickTop="1" x14ac:dyDescent="0.25">
      <c r="A4" s="146" t="s">
        <v>181</v>
      </c>
      <c r="B4" s="33">
        <v>88426797.066759124</v>
      </c>
      <c r="C4" s="33">
        <v>94894726.586811095</v>
      </c>
      <c r="D4" s="33">
        <v>90227314.690725982</v>
      </c>
      <c r="E4" s="33">
        <v>132176526.85307893</v>
      </c>
      <c r="F4" s="54">
        <v>121976874.74334003</v>
      </c>
      <c r="G4" s="173">
        <v>-7.7166894550621312E-2</v>
      </c>
    </row>
    <row r="5" spans="1:9" x14ac:dyDescent="0.25">
      <c r="A5" s="125" t="s">
        <v>182</v>
      </c>
      <c r="B5" s="107">
        <v>93574167.104842663</v>
      </c>
      <c r="C5" s="107">
        <v>88015548.225599036</v>
      </c>
      <c r="D5" s="107">
        <v>89362260.90081501</v>
      </c>
      <c r="E5" s="107">
        <v>117716905.97272813</v>
      </c>
      <c r="F5" s="129">
        <v>103109092.25972232</v>
      </c>
      <c r="G5" s="171">
        <v>-0.12409274260393877</v>
      </c>
    </row>
    <row r="6" spans="1:9" x14ac:dyDescent="0.25">
      <c r="A6" s="147" t="s">
        <v>183</v>
      </c>
      <c r="B6" s="60">
        <v>120979547.86122896</v>
      </c>
      <c r="C6" s="60">
        <v>110335518.54690817</v>
      </c>
      <c r="D6" s="60">
        <v>117200642.36797227</v>
      </c>
      <c r="E6" s="60">
        <v>128122933.59175326</v>
      </c>
      <c r="F6" s="61">
        <v>117723775.1280833</v>
      </c>
      <c r="G6" s="174">
        <v>-8.1165472660854721E-2</v>
      </c>
    </row>
    <row r="7" spans="1:9" x14ac:dyDescent="0.25">
      <c r="A7" s="148" t="s">
        <v>184</v>
      </c>
      <c r="B7" s="107">
        <v>116679521.76799901</v>
      </c>
      <c r="C7" s="107">
        <v>126893119.86650808</v>
      </c>
      <c r="D7" s="107">
        <v>139882425.53360718</v>
      </c>
      <c r="E7" s="107">
        <v>138073147.07827041</v>
      </c>
      <c r="F7" s="129">
        <v>191507027.71904346</v>
      </c>
      <c r="G7" s="171">
        <v>0.38699690541914467</v>
      </c>
    </row>
    <row r="8" spans="1:9" x14ac:dyDescent="0.25">
      <c r="A8" s="95" t="s">
        <v>185</v>
      </c>
      <c r="B8" s="60">
        <v>131103154.1354031</v>
      </c>
      <c r="C8" s="60">
        <v>179595294.66814539</v>
      </c>
      <c r="D8" s="60">
        <v>183250795.32177711</v>
      </c>
      <c r="E8" s="60">
        <v>160777799.7936998</v>
      </c>
      <c r="F8" s="61">
        <v>200888711.01528537</v>
      </c>
      <c r="G8" s="174">
        <v>0.24948040881921152</v>
      </c>
    </row>
    <row r="9" spans="1:9" x14ac:dyDescent="0.25">
      <c r="A9" s="148" t="s">
        <v>186</v>
      </c>
      <c r="B9" s="107">
        <v>141719044.19381094</v>
      </c>
      <c r="C9" s="107">
        <v>202930323.11218619</v>
      </c>
      <c r="D9" s="107">
        <v>198608609.06679907</v>
      </c>
      <c r="E9" s="107">
        <v>143225451.54176259</v>
      </c>
      <c r="F9" s="129">
        <v>207848023.47742796</v>
      </c>
      <c r="G9" s="171">
        <v>0.45119475093309314</v>
      </c>
    </row>
    <row r="10" spans="1:9" x14ac:dyDescent="0.25">
      <c r="A10" s="95" t="s">
        <v>187</v>
      </c>
      <c r="B10" s="60">
        <v>222651765.85043967</v>
      </c>
      <c r="C10" s="60">
        <v>251624525.97356021</v>
      </c>
      <c r="D10" s="60">
        <v>272118357.5663684</v>
      </c>
      <c r="E10" s="60">
        <v>224993896.18088597</v>
      </c>
      <c r="F10" s="61">
        <v>235124198.4460665</v>
      </c>
      <c r="G10" s="174">
        <v>4.5024787059272819E-2</v>
      </c>
    </row>
    <row r="11" spans="1:9" x14ac:dyDescent="0.25">
      <c r="A11" s="148" t="s">
        <v>188</v>
      </c>
      <c r="B11" s="107">
        <v>259590374.64910108</v>
      </c>
      <c r="C11" s="107">
        <v>320190606.98266536</v>
      </c>
      <c r="D11" s="107">
        <v>294716000.05733681</v>
      </c>
      <c r="E11" s="718">
        <v>247816395.62629098</v>
      </c>
      <c r="F11" s="129">
        <v>216869107.31768173</v>
      </c>
      <c r="G11" s="171">
        <v>-0.12487990647429958</v>
      </c>
    </row>
    <row r="12" spans="1:9" x14ac:dyDescent="0.25">
      <c r="A12" s="95" t="s">
        <v>189</v>
      </c>
      <c r="B12" s="60">
        <v>185592235.69908857</v>
      </c>
      <c r="C12" s="60">
        <v>197938486.18835974</v>
      </c>
      <c r="D12" s="60">
        <v>197941687.03831634</v>
      </c>
      <c r="E12" s="719">
        <v>269039760.71877271</v>
      </c>
      <c r="F12" s="61">
        <v>239727814.83646968</v>
      </c>
      <c r="G12" s="174">
        <v>-0.10895023770461498</v>
      </c>
    </row>
    <row r="13" spans="1:9" x14ac:dyDescent="0.25">
      <c r="A13" s="125" t="s">
        <v>190</v>
      </c>
      <c r="B13" s="107">
        <v>142390560.59318694</v>
      </c>
      <c r="C13" s="107">
        <v>157931889.50166011</v>
      </c>
      <c r="D13" s="106" t="s">
        <v>226</v>
      </c>
      <c r="E13" s="718">
        <v>181530126.92689869</v>
      </c>
      <c r="F13" s="129">
        <v>203005524.92683831</v>
      </c>
      <c r="G13" s="171">
        <v>0.11830211526590118</v>
      </c>
    </row>
    <row r="14" spans="1:9" x14ac:dyDescent="0.25">
      <c r="A14" s="165" t="s">
        <v>191</v>
      </c>
      <c r="B14" s="166">
        <v>99698427.755758956</v>
      </c>
      <c r="C14" s="166">
        <v>121290583.58476126</v>
      </c>
      <c r="D14" s="791" t="s">
        <v>226</v>
      </c>
      <c r="E14" s="962">
        <v>135387030.9152168</v>
      </c>
      <c r="F14" s="167">
        <v>120214134.34864073</v>
      </c>
      <c r="G14" s="175">
        <v>-0.11207053189664651</v>
      </c>
    </row>
    <row r="15" spans="1:9" ht="13.8" thickBot="1" x14ac:dyDescent="0.3">
      <c r="A15" s="162" t="s">
        <v>192</v>
      </c>
      <c r="B15" s="108">
        <v>142019131.4286381</v>
      </c>
      <c r="C15" s="108">
        <v>121952062.96336704</v>
      </c>
      <c r="D15" s="792" t="s">
        <v>226</v>
      </c>
      <c r="E15" s="963">
        <v>148536860.54879123</v>
      </c>
      <c r="F15" s="130">
        <v>117990470.42656018</v>
      </c>
      <c r="G15" s="172">
        <v>-0.20564855086725897</v>
      </c>
    </row>
    <row r="16" spans="1:9" x14ac:dyDescent="0.25">
      <c r="A16" s="72" t="s">
        <v>227</v>
      </c>
      <c r="B16" s="1"/>
      <c r="C16" s="1"/>
      <c r="D16" s="1"/>
      <c r="E16" s="1"/>
      <c r="F16" s="1"/>
    </row>
    <row r="17" spans="1:9" x14ac:dyDescent="0.25">
      <c r="A17" s="4"/>
      <c r="B17" s="2"/>
      <c r="C17" s="2"/>
      <c r="D17" s="1"/>
      <c r="E17" s="1"/>
      <c r="F17" s="1"/>
      <c r="G17" s="6"/>
    </row>
    <row r="18" spans="1:9" ht="27" customHeight="1" thickBot="1" x14ac:dyDescent="0.3">
      <c r="A18" s="1053" t="s">
        <v>652</v>
      </c>
      <c r="B18" s="1053"/>
      <c r="C18" s="1053"/>
      <c r="D18" s="1053"/>
      <c r="E18" s="1053"/>
      <c r="F18" s="1053"/>
      <c r="G18" s="1053"/>
      <c r="H18" s="1053"/>
      <c r="I18" s="1053"/>
    </row>
    <row r="19" spans="1:9" ht="13.8" thickBot="1" x14ac:dyDescent="0.3">
      <c r="A19" s="96"/>
      <c r="B19" s="10" t="s">
        <v>900</v>
      </c>
      <c r="C19" s="10" t="s">
        <v>901</v>
      </c>
      <c r="D19" s="10" t="s">
        <v>902</v>
      </c>
      <c r="E19" s="10" t="s">
        <v>903</v>
      </c>
      <c r="F19" s="53" t="s">
        <v>904</v>
      </c>
    </row>
    <row r="20" spans="1:9" ht="13.8" thickBot="1" x14ac:dyDescent="0.3">
      <c r="A20" s="97" t="s">
        <v>180</v>
      </c>
      <c r="B20" s="68">
        <v>1</v>
      </c>
      <c r="C20" s="68">
        <v>1</v>
      </c>
      <c r="D20" s="68">
        <v>1</v>
      </c>
      <c r="E20" s="68">
        <v>1</v>
      </c>
      <c r="F20" s="69">
        <v>1</v>
      </c>
    </row>
    <row r="21" spans="1:9" ht="13.8" thickTop="1" x14ac:dyDescent="0.25">
      <c r="A21" s="146" t="s">
        <v>181</v>
      </c>
      <c r="B21" s="52">
        <v>5.0691093540479119E-2</v>
      </c>
      <c r="C21" s="52">
        <v>4.8082224488528072E-2</v>
      </c>
      <c r="D21" s="52">
        <v>4.471068116241432E-2</v>
      </c>
      <c r="E21" s="52">
        <v>6.5195192437154603E-2</v>
      </c>
      <c r="F21" s="55">
        <v>5.8756151494084106E-2</v>
      </c>
    </row>
    <row r="22" spans="1:9" x14ac:dyDescent="0.25">
      <c r="A22" s="125" t="s">
        <v>182</v>
      </c>
      <c r="B22" s="109">
        <v>5.3641848568855441E-2</v>
      </c>
      <c r="C22" s="109">
        <v>4.4596612482914327E-2</v>
      </c>
      <c r="D22" s="109">
        <v>4.4282017798979181E-2</v>
      </c>
      <c r="E22" s="109">
        <v>5.8063080644637714E-2</v>
      </c>
      <c r="F22" s="112">
        <v>4.9667557542996683E-2</v>
      </c>
    </row>
    <row r="23" spans="1:9" x14ac:dyDescent="0.25">
      <c r="A23" s="147" t="s">
        <v>183</v>
      </c>
      <c r="B23" s="62">
        <v>6.9352117011413875E-2</v>
      </c>
      <c r="C23" s="62">
        <v>5.5905921884682783E-2</v>
      </c>
      <c r="D23" s="62">
        <v>5.807687584304403E-2</v>
      </c>
      <c r="E23" s="62">
        <v>6.3195784531484361E-2</v>
      </c>
      <c r="F23" s="63">
        <v>5.6707437212469021E-2</v>
      </c>
    </row>
    <row r="24" spans="1:9" x14ac:dyDescent="0.25">
      <c r="A24" s="148" t="s">
        <v>184</v>
      </c>
      <c r="B24" s="109">
        <v>6.6887106040205008E-2</v>
      </c>
      <c r="C24" s="109">
        <v>6.4295495597319424E-2</v>
      </c>
      <c r="D24" s="109">
        <v>6.9316465304282371E-2</v>
      </c>
      <c r="E24" s="109">
        <v>6.8103661130219081E-2</v>
      </c>
      <c r="F24" s="112">
        <v>9.224876400972272E-2</v>
      </c>
    </row>
    <row r="25" spans="1:9" x14ac:dyDescent="0.25">
      <c r="A25" s="95" t="s">
        <v>185</v>
      </c>
      <c r="B25" s="62">
        <v>7.5155523779881495E-2</v>
      </c>
      <c r="C25" s="62">
        <v>9.0999169141578989E-2</v>
      </c>
      <c r="D25" s="62">
        <v>9.0806956967244945E-2</v>
      </c>
      <c r="E25" s="62">
        <v>7.9302580017280924E-2</v>
      </c>
      <c r="F25" s="63">
        <v>9.6767912464570352E-2</v>
      </c>
    </row>
    <row r="26" spans="1:9" x14ac:dyDescent="0.25">
      <c r="A26" s="148" t="s">
        <v>186</v>
      </c>
      <c r="B26" s="109">
        <v>8.1241134633341719E-2</v>
      </c>
      <c r="C26" s="109">
        <v>0.10282279850907747</v>
      </c>
      <c r="D26" s="109">
        <v>9.8417272269868045E-2</v>
      </c>
      <c r="E26" s="109">
        <v>7.0645001026111182E-2</v>
      </c>
      <c r="F26" s="112">
        <v>0.10012020705467783</v>
      </c>
    </row>
    <row r="27" spans="1:9" x14ac:dyDescent="0.25">
      <c r="A27" s="95" t="s">
        <v>187</v>
      </c>
      <c r="B27" s="62">
        <v>0.1276362128230949</v>
      </c>
      <c r="C27" s="62">
        <v>0.1274956720973546</v>
      </c>
      <c r="D27" s="62">
        <v>0.13484383487742538</v>
      </c>
      <c r="E27" s="62">
        <v>0.11097674230011254</v>
      </c>
      <c r="F27" s="63">
        <v>0.11325911614714887</v>
      </c>
      <c r="H27" s="5"/>
    </row>
    <row r="28" spans="1:9" x14ac:dyDescent="0.25">
      <c r="A28" s="148" t="s">
        <v>188</v>
      </c>
      <c r="B28" s="109">
        <v>0.14881145082763858</v>
      </c>
      <c r="C28" s="109">
        <v>0.16223743086476539</v>
      </c>
      <c r="D28" s="109">
        <v>0.14604172979316274</v>
      </c>
      <c r="E28" s="109">
        <v>0.12223378830264467</v>
      </c>
      <c r="F28" s="112">
        <v>0.10446565507401828</v>
      </c>
      <c r="H28" s="5"/>
    </row>
    <row r="29" spans="1:9" x14ac:dyDescent="0.25">
      <c r="A29" s="95" t="s">
        <v>189</v>
      </c>
      <c r="B29" s="62">
        <v>0.10639165606220627</v>
      </c>
      <c r="C29" s="62">
        <v>0.10029348384413689</v>
      </c>
      <c r="D29" s="62">
        <v>9.8086789884596001E-2</v>
      </c>
      <c r="E29" s="62">
        <v>0.13270207192539674</v>
      </c>
      <c r="F29" s="63">
        <v>0.11547667404592547</v>
      </c>
      <c r="G29" s="713"/>
    </row>
    <row r="30" spans="1:9" x14ac:dyDescent="0.25">
      <c r="A30" s="125" t="s">
        <v>190</v>
      </c>
      <c r="B30" s="109">
        <v>8.1626084690834308E-2</v>
      </c>
      <c r="C30" s="109">
        <v>8.0022534845172744E-2</v>
      </c>
      <c r="D30" s="106" t="s">
        <v>226</v>
      </c>
      <c r="E30" s="109">
        <v>8.9538527300655701E-2</v>
      </c>
      <c r="F30" s="112">
        <v>9.7787579832944047E-2</v>
      </c>
      <c r="H30" s="5"/>
    </row>
    <row r="31" spans="1:9" x14ac:dyDescent="0.25">
      <c r="A31" s="165" t="s">
        <v>191</v>
      </c>
      <c r="B31" s="168">
        <v>5.7152610914883849E-2</v>
      </c>
      <c r="C31" s="168">
        <v>6.1456745575128896E-2</v>
      </c>
      <c r="D31" s="791" t="s">
        <v>226</v>
      </c>
      <c r="E31" s="168">
        <v>6.6778752204797787E-2</v>
      </c>
      <c r="F31" s="169">
        <v>5.7907041022171896E-2</v>
      </c>
    </row>
    <row r="32" spans="1:9" ht="13.8" thickBot="1" x14ac:dyDescent="0.3">
      <c r="A32" s="162" t="s">
        <v>192</v>
      </c>
      <c r="B32" s="110">
        <v>8.141316110716551E-2</v>
      </c>
      <c r="C32" s="110">
        <v>6.1791910669340526E-2</v>
      </c>
      <c r="D32" s="792" t="s">
        <v>226</v>
      </c>
      <c r="E32" s="110">
        <v>7.3264818179504643E-2</v>
      </c>
      <c r="F32" s="113">
        <v>5.6835904099270633E-2</v>
      </c>
      <c r="G32" s="5"/>
    </row>
    <row r="33" spans="1:9" x14ac:dyDescent="0.25">
      <c r="A33" s="72" t="s">
        <v>227</v>
      </c>
      <c r="B33" s="1"/>
      <c r="C33" s="1"/>
      <c r="D33" s="1"/>
      <c r="E33" s="1"/>
      <c r="F33" s="1"/>
    </row>
    <row r="35" spans="1:9" ht="25.5" customHeight="1" thickBot="1" x14ac:dyDescent="0.3">
      <c r="A35" s="1053" t="s">
        <v>653</v>
      </c>
      <c r="B35" s="1053"/>
      <c r="C35" s="1053"/>
      <c r="D35" s="1053"/>
      <c r="E35" s="1053"/>
      <c r="F35" s="1053"/>
      <c r="G35" s="1053"/>
      <c r="H35" s="1053"/>
      <c r="I35" s="1053"/>
    </row>
    <row r="36" spans="1:9" ht="13.8" thickBot="1" x14ac:dyDescent="0.3">
      <c r="A36" s="96"/>
      <c r="B36" s="10" t="s">
        <v>900</v>
      </c>
      <c r="C36" s="10" t="s">
        <v>901</v>
      </c>
      <c r="D36" s="10" t="s">
        <v>902</v>
      </c>
      <c r="E36" s="10" t="s">
        <v>903</v>
      </c>
      <c r="F36" s="177" t="s">
        <v>904</v>
      </c>
      <c r="G36" s="176" t="s">
        <v>905</v>
      </c>
    </row>
    <row r="37" spans="1:9" ht="13.8" thickBot="1" x14ac:dyDescent="0.3">
      <c r="A37" s="70" t="s">
        <v>180</v>
      </c>
      <c r="B37" s="498">
        <v>104.86180971420335</v>
      </c>
      <c r="C37" s="498">
        <v>115.87699766129671</v>
      </c>
      <c r="D37" s="498">
        <v>105.84133980722677</v>
      </c>
      <c r="E37" s="498">
        <v>126.78771092400379</v>
      </c>
      <c r="F37" s="499">
        <v>132.24662377052067</v>
      </c>
      <c r="G37" s="170">
        <v>4.3055535956390445E-2</v>
      </c>
    </row>
    <row r="38" spans="1:9" ht="13.8" thickTop="1" x14ac:dyDescent="0.25">
      <c r="A38" s="146" t="s">
        <v>181</v>
      </c>
      <c r="B38" s="500">
        <v>94.017584654739736</v>
      </c>
      <c r="C38" s="500">
        <v>93.02215681225357</v>
      </c>
      <c r="D38" s="500">
        <v>87.118357972264022</v>
      </c>
      <c r="E38" s="500">
        <v>110.97174620215539</v>
      </c>
      <c r="F38" s="501">
        <v>124.71090361790213</v>
      </c>
      <c r="G38" s="173">
        <v>0.12380770678978359</v>
      </c>
    </row>
    <row r="39" spans="1:9" x14ac:dyDescent="0.25">
      <c r="A39" s="125" t="s">
        <v>182</v>
      </c>
      <c r="B39" s="502">
        <v>115.03509295200273</v>
      </c>
      <c r="C39" s="502">
        <v>99.404452479252711</v>
      </c>
      <c r="D39" s="502">
        <v>100.23302296444864</v>
      </c>
      <c r="E39" s="502">
        <v>127.43655154679556</v>
      </c>
      <c r="F39" s="503">
        <v>121.51884189459285</v>
      </c>
      <c r="G39" s="171">
        <v>-4.6436517469869543E-2</v>
      </c>
    </row>
    <row r="40" spans="1:9" x14ac:dyDescent="0.25">
      <c r="A40" s="147" t="s">
        <v>183</v>
      </c>
      <c r="B40" s="504">
        <v>108.71435159405389</v>
      </c>
      <c r="C40" s="504">
        <v>101.27865660054363</v>
      </c>
      <c r="D40" s="504">
        <v>114.83651912845268</v>
      </c>
      <c r="E40" s="504">
        <v>130.16937704205031</v>
      </c>
      <c r="F40" s="505">
        <v>126.57353051270697</v>
      </c>
      <c r="G40" s="174">
        <v>-2.7624366122469324E-2</v>
      </c>
    </row>
    <row r="41" spans="1:9" x14ac:dyDescent="0.25">
      <c r="A41" s="148" t="s">
        <v>184</v>
      </c>
      <c r="B41" s="502">
        <v>100.29050197751677</v>
      </c>
      <c r="C41" s="502">
        <v>100.00286316045511</v>
      </c>
      <c r="D41" s="502">
        <v>94.813404388067397</v>
      </c>
      <c r="E41" s="502">
        <v>123.64522494451069</v>
      </c>
      <c r="F41" s="503">
        <v>128.26971409799751</v>
      </c>
      <c r="G41" s="171">
        <v>3.7401275751345775E-2</v>
      </c>
    </row>
    <row r="42" spans="1:9" x14ac:dyDescent="0.25">
      <c r="A42" s="95" t="s">
        <v>185</v>
      </c>
      <c r="B42" s="504">
        <v>96.059210607664568</v>
      </c>
      <c r="C42" s="504">
        <v>118.58217123213892</v>
      </c>
      <c r="D42" s="504">
        <v>111.37180327939922</v>
      </c>
      <c r="E42" s="504">
        <v>134.3453031948448</v>
      </c>
      <c r="F42" s="505">
        <v>141.90909984647482</v>
      </c>
      <c r="G42" s="174">
        <v>5.6301161795437205E-2</v>
      </c>
    </row>
    <row r="43" spans="1:9" x14ac:dyDescent="0.25">
      <c r="A43" s="148" t="s">
        <v>186</v>
      </c>
      <c r="B43" s="502">
        <v>100.30040643944767</v>
      </c>
      <c r="C43" s="502">
        <v>135.87940530885382</v>
      </c>
      <c r="D43" s="502">
        <v>122.55263047578316</v>
      </c>
      <c r="E43" s="502">
        <v>119.91880226548153</v>
      </c>
      <c r="F43" s="503">
        <v>142.30145968509407</v>
      </c>
      <c r="G43" s="171">
        <v>0.18664844041771556</v>
      </c>
    </row>
    <row r="44" spans="1:9" x14ac:dyDescent="0.25">
      <c r="A44" s="95" t="s">
        <v>187</v>
      </c>
      <c r="B44" s="504">
        <v>96.910029290886271</v>
      </c>
      <c r="C44" s="504">
        <v>117.8171270243876</v>
      </c>
      <c r="D44" s="504">
        <v>108.88493626869392</v>
      </c>
      <c r="E44" s="504">
        <v>124.66739311214788</v>
      </c>
      <c r="F44" s="505">
        <v>116.54111769014378</v>
      </c>
      <c r="G44" s="174">
        <v>-6.5183647617415796E-2</v>
      </c>
    </row>
    <row r="45" spans="1:9" x14ac:dyDescent="0.25">
      <c r="A45" s="148" t="s">
        <v>188</v>
      </c>
      <c r="B45" s="502">
        <v>94.250227238842442</v>
      </c>
      <c r="C45" s="502">
        <v>112.14118123510012</v>
      </c>
      <c r="D45" s="502">
        <v>105.42548272430392</v>
      </c>
      <c r="E45" s="502">
        <v>115.23273054830732</v>
      </c>
      <c r="F45" s="503">
        <v>111.02753924499602</v>
      </c>
      <c r="G45" s="171">
        <v>-3.6493028354894541E-2</v>
      </c>
    </row>
    <row r="46" spans="1:9" x14ac:dyDescent="0.25">
      <c r="A46" s="95" t="s">
        <v>189</v>
      </c>
      <c r="B46" s="504">
        <v>133.17510021202298</v>
      </c>
      <c r="C46" s="504">
        <v>139.46513202938326</v>
      </c>
      <c r="D46" s="504">
        <v>127.95537746594626</v>
      </c>
      <c r="E46" s="504">
        <v>128.11865040696324</v>
      </c>
      <c r="F46" s="505">
        <v>152.96045764380273</v>
      </c>
      <c r="G46" s="174">
        <v>0.19389688509776359</v>
      </c>
    </row>
    <row r="47" spans="1:9" x14ac:dyDescent="0.25">
      <c r="A47" s="125" t="s">
        <v>190</v>
      </c>
      <c r="B47" s="502">
        <v>118.08605424786896</v>
      </c>
      <c r="C47" s="502">
        <v>133.39592678431183</v>
      </c>
      <c r="D47" s="106" t="s">
        <v>226</v>
      </c>
      <c r="E47" s="502">
        <v>160.25103881054781</v>
      </c>
      <c r="F47" s="503">
        <v>169.20807856472831</v>
      </c>
      <c r="G47" s="171">
        <v>5.5893801504586227E-2</v>
      </c>
    </row>
    <row r="48" spans="1:9" x14ac:dyDescent="0.25">
      <c r="A48" s="165" t="s">
        <v>191</v>
      </c>
      <c r="B48" s="506">
        <v>109.04326047500653</v>
      </c>
      <c r="C48" s="506">
        <v>118.85665804071688</v>
      </c>
      <c r="D48" s="791" t="s">
        <v>226</v>
      </c>
      <c r="E48" s="506">
        <v>142.38095913112201</v>
      </c>
      <c r="F48" s="507">
        <v>132.23671730381233</v>
      </c>
      <c r="G48" s="175">
        <v>-7.1247180024736401E-2</v>
      </c>
    </row>
    <row r="49" spans="1:9" ht="13.8" thickBot="1" x14ac:dyDescent="0.3">
      <c r="A49" s="162" t="s">
        <v>192</v>
      </c>
      <c r="B49" s="508">
        <v>112.53544682863065</v>
      </c>
      <c r="C49" s="508">
        <v>106.4819830544202</v>
      </c>
      <c r="D49" s="792" t="s">
        <v>226</v>
      </c>
      <c r="E49" s="508">
        <v>119.33708004903185</v>
      </c>
      <c r="F49" s="509">
        <v>127.55143419314965</v>
      </c>
      <c r="G49" s="172">
        <v>6.8833208762463238E-2</v>
      </c>
    </row>
    <row r="50" spans="1:9" x14ac:dyDescent="0.25">
      <c r="A50" s="72" t="s">
        <v>227</v>
      </c>
    </row>
    <row r="52" spans="1:9" ht="25.5" customHeight="1" thickBot="1" x14ac:dyDescent="0.3">
      <c r="A52" s="1053" t="s">
        <v>654</v>
      </c>
      <c r="B52" s="1053"/>
      <c r="C52" s="1053"/>
      <c r="D52" s="1053"/>
      <c r="E52" s="1053"/>
      <c r="F52" s="1053"/>
      <c r="G52" s="1053"/>
      <c r="H52" s="1053"/>
      <c r="I52" s="1053"/>
    </row>
    <row r="53" spans="1:9" ht="13.8" thickBot="1" x14ac:dyDescent="0.3">
      <c r="A53" s="96"/>
      <c r="B53" s="10" t="s">
        <v>900</v>
      </c>
      <c r="C53" s="10" t="s">
        <v>901</v>
      </c>
      <c r="D53" s="10" t="s">
        <v>902</v>
      </c>
      <c r="E53" s="10" t="s">
        <v>903</v>
      </c>
      <c r="F53" s="177" t="s">
        <v>904</v>
      </c>
      <c r="G53" s="176" t="s">
        <v>905</v>
      </c>
    </row>
    <row r="54" spans="1:9" ht="13.8" thickBot="1" x14ac:dyDescent="0.3">
      <c r="A54" s="70" t="s">
        <v>180</v>
      </c>
      <c r="B54" s="498">
        <v>151.30822067161188</v>
      </c>
      <c r="C54" s="498">
        <v>171.71842224443316</v>
      </c>
      <c r="D54" s="498">
        <v>183.2799180303256</v>
      </c>
      <c r="E54" s="498">
        <v>217.28394232940659</v>
      </c>
      <c r="F54" s="499">
        <v>215.34902993638417</v>
      </c>
      <c r="G54" s="170">
        <v>-8.90499487573293E-3</v>
      </c>
    </row>
    <row r="55" spans="1:9" ht="13.8" thickTop="1" x14ac:dyDescent="0.25">
      <c r="A55" s="146" t="s">
        <v>181</v>
      </c>
      <c r="B55" s="500">
        <v>122.8128422606074</v>
      </c>
      <c r="C55" s="500">
        <v>134.38429075111569</v>
      </c>
      <c r="D55" s="500">
        <v>132.4894753504031</v>
      </c>
      <c r="E55" s="500">
        <v>202.5079339115627</v>
      </c>
      <c r="F55" s="501">
        <v>214.36728063488675</v>
      </c>
      <c r="G55" s="173">
        <v>5.856238071394837E-2</v>
      </c>
    </row>
    <row r="56" spans="1:9" x14ac:dyDescent="0.25">
      <c r="A56" s="125" t="s">
        <v>182</v>
      </c>
      <c r="B56" s="502">
        <v>149.67813286925823</v>
      </c>
      <c r="C56" s="502">
        <v>133.48484146439063</v>
      </c>
      <c r="D56" s="502">
        <v>146.7590535223182</v>
      </c>
      <c r="E56" s="502">
        <v>202.9445724954825</v>
      </c>
      <c r="F56" s="503">
        <v>180.88448703114307</v>
      </c>
      <c r="G56" s="171">
        <v>-0.10870005141344929</v>
      </c>
    </row>
    <row r="57" spans="1:9" x14ac:dyDescent="0.25">
      <c r="A57" s="147" t="s">
        <v>183</v>
      </c>
      <c r="B57" s="504">
        <v>146.5478458221817</v>
      </c>
      <c r="C57" s="504">
        <v>133.16227636264293</v>
      </c>
      <c r="D57" s="504">
        <v>153.73900802521854</v>
      </c>
      <c r="E57" s="504">
        <v>169.51152004298416</v>
      </c>
      <c r="F57" s="505">
        <v>186.80840634925397</v>
      </c>
      <c r="G57" s="174">
        <v>0.10203959177455157</v>
      </c>
    </row>
    <row r="58" spans="1:9" x14ac:dyDescent="0.25">
      <c r="A58" s="148" t="s">
        <v>184</v>
      </c>
      <c r="B58" s="502">
        <v>140.13926577356403</v>
      </c>
      <c r="C58" s="502">
        <v>140.20791930327337</v>
      </c>
      <c r="D58" s="502">
        <v>170.02504947642552</v>
      </c>
      <c r="E58" s="502">
        <v>187.91166809170619</v>
      </c>
      <c r="F58" s="503">
        <v>208.378526960014</v>
      </c>
      <c r="G58" s="171">
        <v>0.10891744550061366</v>
      </c>
    </row>
    <row r="59" spans="1:9" x14ac:dyDescent="0.25">
      <c r="A59" s="95" t="s">
        <v>185</v>
      </c>
      <c r="B59" s="504">
        <v>141.92495761364739</v>
      </c>
      <c r="C59" s="504">
        <v>192.44630468094388</v>
      </c>
      <c r="D59" s="504">
        <v>205.86225474955074</v>
      </c>
      <c r="E59" s="504">
        <v>196.61545500434903</v>
      </c>
      <c r="F59" s="505">
        <v>227.06184061106978</v>
      </c>
      <c r="G59" s="174">
        <v>0.15485245351667443</v>
      </c>
    </row>
    <row r="60" spans="1:9" x14ac:dyDescent="0.25">
      <c r="A60" s="148" t="s">
        <v>186</v>
      </c>
      <c r="B60" s="502">
        <v>153.99491447775736</v>
      </c>
      <c r="C60" s="502">
        <v>210.44909983993563</v>
      </c>
      <c r="D60" s="502">
        <v>213.16587731806476</v>
      </c>
      <c r="E60" s="502">
        <v>176.89236343981111</v>
      </c>
      <c r="F60" s="503">
        <v>245.28781830292093</v>
      </c>
      <c r="G60" s="171">
        <v>0.38665012741707105</v>
      </c>
    </row>
    <row r="61" spans="1:9" x14ac:dyDescent="0.25">
      <c r="A61" s="95" t="s">
        <v>187</v>
      </c>
      <c r="B61" s="504">
        <v>147.2631791542594</v>
      </c>
      <c r="C61" s="504">
        <v>178.96461163740943</v>
      </c>
      <c r="D61" s="504">
        <v>181.6763161153869</v>
      </c>
      <c r="E61" s="504">
        <v>208.5117817690994</v>
      </c>
      <c r="F61" s="505">
        <v>194.56135854665803</v>
      </c>
      <c r="G61" s="174">
        <v>-6.6904724059620335E-2</v>
      </c>
    </row>
    <row r="62" spans="1:9" x14ac:dyDescent="0.25">
      <c r="A62" s="148" t="s">
        <v>188</v>
      </c>
      <c r="B62" s="502">
        <v>144.2495602182633</v>
      </c>
      <c r="C62" s="502">
        <v>189.4776996692743</v>
      </c>
      <c r="D62" s="502">
        <v>171.19701317663367</v>
      </c>
      <c r="E62" s="502">
        <v>227.71788101774303</v>
      </c>
      <c r="F62" s="503">
        <v>182.63231305249278</v>
      </c>
      <c r="G62" s="171">
        <v>-0.1979887032311588</v>
      </c>
    </row>
    <row r="63" spans="1:9" x14ac:dyDescent="0.25">
      <c r="A63" s="95" t="s">
        <v>189</v>
      </c>
      <c r="B63" s="504">
        <v>194.36657609732288</v>
      </c>
      <c r="C63" s="504">
        <v>206.30485739811834</v>
      </c>
      <c r="D63" s="504">
        <v>208.9994932524522</v>
      </c>
      <c r="E63" s="504">
        <v>327.78896097919687</v>
      </c>
      <c r="F63" s="505">
        <v>257.83192876833033</v>
      </c>
      <c r="G63" s="174">
        <v>-0.2134209523160433</v>
      </c>
    </row>
    <row r="64" spans="1:9" x14ac:dyDescent="0.25">
      <c r="A64" s="125" t="s">
        <v>190</v>
      </c>
      <c r="B64" s="502">
        <v>159.35128089224523</v>
      </c>
      <c r="C64" s="502">
        <v>177.85287957230659</v>
      </c>
      <c r="D64" s="106" t="s">
        <v>226</v>
      </c>
      <c r="E64" s="502">
        <v>264.41790162593969</v>
      </c>
      <c r="F64" s="503">
        <v>272.82040744743892</v>
      </c>
      <c r="G64" s="171">
        <v>3.1777371236331398E-2</v>
      </c>
    </row>
    <row r="65" spans="1:7" x14ac:dyDescent="0.25">
      <c r="A65" s="165" t="s">
        <v>191</v>
      </c>
      <c r="B65" s="506">
        <v>140.91092101350637</v>
      </c>
      <c r="C65" s="506">
        <v>158.41225799631493</v>
      </c>
      <c r="D65" s="791" t="s">
        <v>226</v>
      </c>
      <c r="E65" s="506">
        <v>225.26197158093032</v>
      </c>
      <c r="F65" s="507">
        <v>204.11696308270277</v>
      </c>
      <c r="G65" s="175">
        <v>-9.386852272413293E-2</v>
      </c>
    </row>
    <row r="66" spans="1:7" ht="13.8" thickBot="1" x14ac:dyDescent="0.3">
      <c r="A66" s="162" t="s">
        <v>192</v>
      </c>
      <c r="B66" s="508">
        <v>174.44174359717013</v>
      </c>
      <c r="C66" s="508">
        <v>154.83889740297201</v>
      </c>
      <c r="D66" s="792" t="s">
        <v>226</v>
      </c>
      <c r="E66" s="508">
        <v>210.91527141241613</v>
      </c>
      <c r="F66" s="509">
        <v>210.33419078478136</v>
      </c>
      <c r="G66" s="172">
        <v>-2.7550429314269209E-3</v>
      </c>
    </row>
    <row r="67" spans="1:7" x14ac:dyDescent="0.25">
      <c r="A67" s="72" t="s">
        <v>227</v>
      </c>
    </row>
  </sheetData>
  <mergeCells count="4">
    <mergeCell ref="A1:I1"/>
    <mergeCell ref="A18:I18"/>
    <mergeCell ref="A35:I35"/>
    <mergeCell ref="A52:I52"/>
  </mergeCells>
  <pageMargins left="0.78740157480314965" right="0.59055118110236227" top="0.78740157480314965" bottom="0.39370078740157483" header="0" footer="0.39370078740157483"/>
  <pageSetup paperSize="9" orientation="portrait" r:id="rId1"/>
  <headerFooter scaleWithDoc="0">
    <oddFooter>&amp;R&amp;9&amp;P</oddFooter>
  </headerFooter>
  <rowBreaks count="1" manualBreakCount="1">
    <brk id="51" max="8"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G58"/>
  <sheetViews>
    <sheetView workbookViewId="0"/>
  </sheetViews>
  <sheetFormatPr baseColWidth="10" defaultRowHeight="13.2" x14ac:dyDescent="0.25"/>
  <cols>
    <col min="3" max="3" width="10.109375" customWidth="1"/>
  </cols>
  <sheetData>
    <row r="1" spans="1:7" x14ac:dyDescent="0.25">
      <c r="A1" s="1052" t="s">
        <v>228</v>
      </c>
      <c r="B1" s="1052"/>
      <c r="C1" s="1052"/>
      <c r="D1" s="1052"/>
      <c r="E1" s="1052"/>
      <c r="F1" s="1052"/>
      <c r="G1" s="1052"/>
    </row>
    <row r="2" spans="1:7" x14ac:dyDescent="0.25">
      <c r="A2" s="1052"/>
      <c r="B2" s="1052"/>
      <c r="C2" s="1052"/>
      <c r="D2" s="1052"/>
      <c r="E2" s="1052"/>
      <c r="F2" s="1052"/>
      <c r="G2" s="1052"/>
    </row>
    <row r="3" spans="1:7" x14ac:dyDescent="0.25">
      <c r="A3" s="1052"/>
      <c r="B3" s="1052"/>
      <c r="C3" s="1052"/>
      <c r="D3" s="1052"/>
      <c r="E3" s="1052"/>
      <c r="F3" s="1052"/>
      <c r="G3" s="1052"/>
    </row>
    <row r="4" spans="1:7" x14ac:dyDescent="0.25">
      <c r="A4" s="1052"/>
      <c r="B4" s="1052"/>
      <c r="C4" s="1052"/>
      <c r="D4" s="1052"/>
      <c r="E4" s="1052"/>
      <c r="F4" s="1052"/>
      <c r="G4" s="1052"/>
    </row>
    <row r="5" spans="1:7" x14ac:dyDescent="0.25">
      <c r="A5" s="1052"/>
      <c r="B5" s="1052"/>
      <c r="C5" s="1052"/>
      <c r="D5" s="1052"/>
      <c r="E5" s="1052"/>
      <c r="F5" s="1052"/>
      <c r="G5" s="1052"/>
    </row>
    <row r="6" spans="1:7" x14ac:dyDescent="0.25">
      <c r="A6" s="1052"/>
      <c r="B6" s="1052"/>
      <c r="C6" s="1052"/>
      <c r="D6" s="1052"/>
      <c r="E6" s="1052"/>
      <c r="F6" s="1052"/>
      <c r="G6" s="1052"/>
    </row>
    <row r="7" spans="1:7" x14ac:dyDescent="0.25">
      <c r="A7" s="1052"/>
      <c r="B7" s="1052"/>
      <c r="C7" s="1052"/>
      <c r="D7" s="1052"/>
      <c r="E7" s="1052"/>
      <c r="F7" s="1052"/>
      <c r="G7" s="1052"/>
    </row>
    <row r="8" spans="1:7" x14ac:dyDescent="0.25">
      <c r="A8" s="1052"/>
      <c r="B8" s="1052"/>
      <c r="C8" s="1052"/>
      <c r="D8" s="1052"/>
      <c r="E8" s="1052"/>
      <c r="F8" s="1052"/>
      <c r="G8" s="1052"/>
    </row>
    <row r="9" spans="1:7" x14ac:dyDescent="0.25">
      <c r="A9" s="1052"/>
      <c r="B9" s="1052"/>
      <c r="C9" s="1052"/>
      <c r="D9" s="1052"/>
      <c r="E9" s="1052"/>
      <c r="F9" s="1052"/>
      <c r="G9" s="1052"/>
    </row>
    <row r="10" spans="1:7" x14ac:dyDescent="0.25">
      <c r="A10" s="1052"/>
      <c r="B10" s="1052"/>
      <c r="C10" s="1052"/>
      <c r="D10" s="1052"/>
      <c r="E10" s="1052"/>
      <c r="F10" s="1052"/>
      <c r="G10" s="1052"/>
    </row>
    <row r="11" spans="1:7" x14ac:dyDescent="0.25">
      <c r="A11" s="1052"/>
      <c r="B11" s="1052"/>
      <c r="C11" s="1052"/>
      <c r="D11" s="1052"/>
      <c r="E11" s="1052"/>
      <c r="F11" s="1052"/>
      <c r="G11" s="1052"/>
    </row>
    <row r="12" spans="1:7" x14ac:dyDescent="0.25">
      <c r="A12" s="1052"/>
      <c r="B12" s="1052"/>
      <c r="C12" s="1052"/>
      <c r="D12" s="1052"/>
      <c r="E12" s="1052"/>
      <c r="F12" s="1052"/>
      <c r="G12" s="1052"/>
    </row>
    <row r="13" spans="1:7" x14ac:dyDescent="0.25">
      <c r="A13" s="1052"/>
      <c r="B13" s="1052"/>
      <c r="C13" s="1052"/>
      <c r="D13" s="1052"/>
      <c r="E13" s="1052"/>
      <c r="F13" s="1052"/>
      <c r="G13" s="1052"/>
    </row>
    <row r="14" spans="1:7" x14ac:dyDescent="0.25">
      <c r="A14" s="1052"/>
      <c r="B14" s="1052"/>
      <c r="C14" s="1052"/>
      <c r="D14" s="1052"/>
      <c r="E14" s="1052"/>
      <c r="F14" s="1052"/>
      <c r="G14" s="1052"/>
    </row>
    <row r="15" spans="1:7" x14ac:dyDescent="0.25">
      <c r="A15" s="1052"/>
      <c r="B15" s="1052"/>
      <c r="C15" s="1052"/>
      <c r="D15" s="1052"/>
      <c r="E15" s="1052"/>
      <c r="F15" s="1052"/>
      <c r="G15" s="1052"/>
    </row>
    <row r="16" spans="1:7" x14ac:dyDescent="0.25">
      <c r="A16" s="1052"/>
      <c r="B16" s="1052"/>
      <c r="C16" s="1052"/>
      <c r="D16" s="1052"/>
      <c r="E16" s="1052"/>
      <c r="F16" s="1052"/>
      <c r="G16" s="1052"/>
    </row>
    <row r="17" spans="1:7" x14ac:dyDescent="0.25">
      <c r="A17" s="1052"/>
      <c r="B17" s="1052"/>
      <c r="C17" s="1052"/>
      <c r="D17" s="1052"/>
      <c r="E17" s="1052"/>
      <c r="F17" s="1052"/>
      <c r="G17" s="1052"/>
    </row>
    <row r="18" spans="1:7" x14ac:dyDescent="0.25">
      <c r="A18" s="1052"/>
      <c r="B18" s="1052"/>
      <c r="C18" s="1052"/>
      <c r="D18" s="1052"/>
      <c r="E18" s="1052"/>
      <c r="F18" s="1052"/>
      <c r="G18" s="1052"/>
    </row>
    <row r="19" spans="1:7" x14ac:dyDescent="0.25">
      <c r="A19" s="1052"/>
      <c r="B19" s="1052"/>
      <c r="C19" s="1052"/>
      <c r="D19" s="1052"/>
      <c r="E19" s="1052"/>
      <c r="F19" s="1052"/>
      <c r="G19" s="1052"/>
    </row>
    <row r="20" spans="1:7" x14ac:dyDescent="0.25">
      <c r="A20" s="1052"/>
      <c r="B20" s="1052"/>
      <c r="C20" s="1052"/>
      <c r="D20" s="1052"/>
      <c r="E20" s="1052"/>
      <c r="F20" s="1052"/>
      <c r="G20" s="1052"/>
    </row>
    <row r="21" spans="1:7" x14ac:dyDescent="0.25">
      <c r="A21" s="1052"/>
      <c r="B21" s="1052"/>
      <c r="C21" s="1052"/>
      <c r="D21" s="1052"/>
      <c r="E21" s="1052"/>
      <c r="F21" s="1052"/>
      <c r="G21" s="1052"/>
    </row>
    <row r="22" spans="1:7" x14ac:dyDescent="0.25">
      <c r="A22" s="1052"/>
      <c r="B22" s="1052"/>
      <c r="C22" s="1052"/>
      <c r="D22" s="1052"/>
      <c r="E22" s="1052"/>
      <c r="F22" s="1052"/>
      <c r="G22" s="1052"/>
    </row>
    <row r="23" spans="1:7" x14ac:dyDescent="0.25">
      <c r="A23" s="1052"/>
      <c r="B23" s="1052"/>
      <c r="C23" s="1052"/>
      <c r="D23" s="1052"/>
      <c r="E23" s="1052"/>
      <c r="F23" s="1052"/>
      <c r="G23" s="1052"/>
    </row>
    <row r="24" spans="1:7" x14ac:dyDescent="0.25">
      <c r="A24" s="1052"/>
      <c r="B24" s="1052"/>
      <c r="C24" s="1052"/>
      <c r="D24" s="1052"/>
      <c r="E24" s="1052"/>
      <c r="F24" s="1052"/>
      <c r="G24" s="1052"/>
    </row>
    <row r="25" spans="1:7" x14ac:dyDescent="0.25">
      <c r="A25" s="1052"/>
      <c r="B25" s="1052"/>
      <c r="C25" s="1052"/>
      <c r="D25" s="1052"/>
      <c r="E25" s="1052"/>
      <c r="F25" s="1052"/>
      <c r="G25" s="1052"/>
    </row>
    <row r="26" spans="1:7" x14ac:dyDescent="0.25">
      <c r="A26" s="1052"/>
      <c r="B26" s="1052"/>
      <c r="C26" s="1052"/>
      <c r="D26" s="1052"/>
      <c r="E26" s="1052"/>
      <c r="F26" s="1052"/>
      <c r="G26" s="1052"/>
    </row>
    <row r="27" spans="1:7" x14ac:dyDescent="0.25">
      <c r="A27" s="1052"/>
      <c r="B27" s="1052"/>
      <c r="C27" s="1052"/>
      <c r="D27" s="1052"/>
      <c r="E27" s="1052"/>
      <c r="F27" s="1052"/>
      <c r="G27" s="1052"/>
    </row>
    <row r="28" spans="1:7" x14ac:dyDescent="0.25">
      <c r="A28" s="1052"/>
      <c r="B28" s="1052"/>
      <c r="C28" s="1052"/>
      <c r="D28" s="1052"/>
      <c r="E28" s="1052"/>
      <c r="F28" s="1052"/>
      <c r="G28" s="1052"/>
    </row>
    <row r="29" spans="1:7" x14ac:dyDescent="0.25">
      <c r="A29" s="1052"/>
      <c r="B29" s="1052"/>
      <c r="C29" s="1052"/>
      <c r="D29" s="1052"/>
      <c r="E29" s="1052"/>
      <c r="F29" s="1052"/>
      <c r="G29" s="1052"/>
    </row>
    <row r="30" spans="1:7" x14ac:dyDescent="0.25">
      <c r="A30" s="1052"/>
      <c r="B30" s="1052"/>
      <c r="C30" s="1052"/>
      <c r="D30" s="1052"/>
      <c r="E30" s="1052"/>
      <c r="F30" s="1052"/>
      <c r="G30" s="1052"/>
    </row>
    <row r="31" spans="1:7" x14ac:dyDescent="0.25">
      <c r="A31" s="1052"/>
      <c r="B31" s="1052"/>
      <c r="C31" s="1052"/>
      <c r="D31" s="1052"/>
      <c r="E31" s="1052"/>
      <c r="F31" s="1052"/>
      <c r="G31" s="1052"/>
    </row>
    <row r="32" spans="1:7" ht="23.25" customHeight="1" x14ac:dyDescent="0.25">
      <c r="A32" s="1052"/>
      <c r="B32" s="1052"/>
      <c r="C32" s="1052"/>
      <c r="D32" s="1052"/>
      <c r="E32" s="1052"/>
      <c r="F32" s="1052"/>
      <c r="G32" s="1052"/>
    </row>
    <row r="33" spans="1:7" ht="23.25" customHeight="1" x14ac:dyDescent="0.25">
      <c r="A33" s="1052"/>
      <c r="B33" s="1052"/>
      <c r="C33" s="1052"/>
      <c r="D33" s="1052"/>
      <c r="E33" s="1052"/>
      <c r="F33" s="1052"/>
      <c r="G33" s="1052"/>
    </row>
    <row r="34" spans="1:7" ht="23.25" customHeight="1" x14ac:dyDescent="0.25">
      <c r="A34" s="1052"/>
      <c r="B34" s="1052"/>
      <c r="C34" s="1052"/>
      <c r="D34" s="1052"/>
      <c r="E34" s="1052"/>
      <c r="F34" s="1052"/>
      <c r="G34" s="1052"/>
    </row>
    <row r="35" spans="1:7" ht="23.25" customHeight="1" x14ac:dyDescent="0.25">
      <c r="A35" s="1052"/>
      <c r="B35" s="1052"/>
      <c r="C35" s="1052"/>
      <c r="D35" s="1052"/>
      <c r="E35" s="1052"/>
      <c r="F35" s="1052"/>
      <c r="G35" s="1052"/>
    </row>
    <row r="36" spans="1:7" ht="23.25" customHeight="1" x14ac:dyDescent="0.25">
      <c r="A36" s="1052"/>
      <c r="B36" s="1052"/>
      <c r="C36" s="1052"/>
      <c r="D36" s="1052"/>
      <c r="E36" s="1052"/>
      <c r="F36" s="1052"/>
      <c r="G36" s="1052"/>
    </row>
    <row r="37" spans="1:7" ht="23.25" customHeight="1" x14ac:dyDescent="0.25">
      <c r="A37" s="1052"/>
      <c r="B37" s="1052"/>
      <c r="C37" s="1052"/>
      <c r="D37" s="1052"/>
      <c r="E37" s="1052"/>
      <c r="F37" s="1052"/>
      <c r="G37" s="1052"/>
    </row>
    <row r="38" spans="1:7" ht="23.25" customHeight="1" x14ac:dyDescent="0.25">
      <c r="A38" s="1052"/>
      <c r="B38" s="1052"/>
      <c r="C38" s="1052"/>
      <c r="D38" s="1052"/>
      <c r="E38" s="1052"/>
      <c r="F38" s="1052"/>
      <c r="G38" s="1052"/>
    </row>
    <row r="39" spans="1:7" ht="23.25" customHeight="1" x14ac:dyDescent="0.25">
      <c r="A39" s="1052"/>
      <c r="B39" s="1052"/>
      <c r="C39" s="1052"/>
      <c r="D39" s="1052"/>
      <c r="E39" s="1052"/>
      <c r="F39" s="1052"/>
      <c r="G39" s="1052"/>
    </row>
    <row r="40" spans="1:7" ht="23.25" customHeight="1" x14ac:dyDescent="0.25">
      <c r="A40" s="1052"/>
      <c r="B40" s="1052"/>
      <c r="C40" s="1052"/>
      <c r="D40" s="1052"/>
      <c r="E40" s="1052"/>
      <c r="F40" s="1052"/>
      <c r="G40" s="1052"/>
    </row>
    <row r="41" spans="1:7" ht="23.25" customHeight="1" x14ac:dyDescent="0.25">
      <c r="A41" s="1052"/>
      <c r="B41" s="1052"/>
      <c r="C41" s="1052"/>
      <c r="D41" s="1052"/>
      <c r="E41" s="1052"/>
      <c r="F41" s="1052"/>
      <c r="G41" s="1052"/>
    </row>
    <row r="42" spans="1:7" ht="23.25" customHeight="1" x14ac:dyDescent="0.25">
      <c r="A42" s="1052"/>
      <c r="B42" s="1052"/>
      <c r="C42" s="1052"/>
      <c r="D42" s="1052"/>
      <c r="E42" s="1052"/>
      <c r="F42" s="1052"/>
      <c r="G42" s="1052"/>
    </row>
    <row r="43" spans="1:7" ht="23.25" customHeight="1" x14ac:dyDescent="0.25">
      <c r="A43" s="1052"/>
      <c r="B43" s="1052"/>
      <c r="C43" s="1052"/>
      <c r="D43" s="1052"/>
      <c r="E43" s="1052"/>
      <c r="F43" s="1052"/>
      <c r="G43" s="1052"/>
    </row>
    <row r="44" spans="1:7" ht="22.8" x14ac:dyDescent="0.25">
      <c r="A44" s="3"/>
      <c r="B44" s="3"/>
      <c r="C44" s="3"/>
      <c r="D44" s="3"/>
      <c r="E44" s="3"/>
      <c r="F44" s="3"/>
      <c r="G44" s="3"/>
    </row>
    <row r="45" spans="1:7" ht="22.8" x14ac:dyDescent="0.25">
      <c r="A45" s="3"/>
      <c r="B45" s="3"/>
      <c r="C45" s="3"/>
      <c r="D45" s="3"/>
      <c r="E45" s="3"/>
      <c r="F45" s="3"/>
      <c r="G45" s="3"/>
    </row>
    <row r="46" spans="1:7" ht="22.8" x14ac:dyDescent="0.25">
      <c r="A46" s="3"/>
      <c r="B46" s="3"/>
      <c r="C46" s="3"/>
      <c r="D46" s="3"/>
      <c r="E46" s="3"/>
      <c r="F46" s="3"/>
      <c r="G46" s="3"/>
    </row>
    <row r="47" spans="1:7" ht="22.8" x14ac:dyDescent="0.25">
      <c r="A47" s="3"/>
      <c r="B47" s="3"/>
      <c r="C47" s="3"/>
      <c r="D47" s="3"/>
      <c r="E47" s="3"/>
      <c r="F47" s="3"/>
      <c r="G47" s="3"/>
    </row>
    <row r="48" spans="1:7" ht="22.8" x14ac:dyDescent="0.25">
      <c r="A48" s="3"/>
      <c r="B48" s="3"/>
      <c r="C48" s="3"/>
      <c r="D48" s="3"/>
      <c r="E48" s="3"/>
      <c r="F48" s="3"/>
      <c r="G48" s="3"/>
    </row>
    <row r="49" spans="1:7" ht="22.8" x14ac:dyDescent="0.25">
      <c r="A49" s="3"/>
      <c r="B49" s="3"/>
      <c r="C49" s="3"/>
      <c r="D49" s="3"/>
      <c r="E49" s="3"/>
      <c r="F49" s="3"/>
      <c r="G49" s="3"/>
    </row>
    <row r="50" spans="1:7" ht="22.8" x14ac:dyDescent="0.25">
      <c r="A50" s="3"/>
      <c r="B50" s="3"/>
      <c r="C50" s="3"/>
      <c r="D50" s="3"/>
      <c r="E50" s="3"/>
      <c r="F50" s="3"/>
      <c r="G50" s="3"/>
    </row>
    <row r="51" spans="1:7" ht="22.8" x14ac:dyDescent="0.25">
      <c r="A51" s="3"/>
      <c r="B51" s="3"/>
      <c r="C51" s="3"/>
      <c r="D51" s="3"/>
      <c r="E51" s="3"/>
      <c r="F51" s="3"/>
      <c r="G51" s="3"/>
    </row>
    <row r="52" spans="1:7" ht="22.8" x14ac:dyDescent="0.25">
      <c r="A52" s="3"/>
      <c r="B52" s="3"/>
      <c r="C52" s="3"/>
      <c r="D52" s="3"/>
      <c r="E52" s="3"/>
      <c r="F52" s="3"/>
      <c r="G52" s="3"/>
    </row>
    <row r="53" spans="1:7" ht="22.8" x14ac:dyDescent="0.25">
      <c r="A53" s="3"/>
      <c r="B53" s="3"/>
      <c r="C53" s="3"/>
      <c r="D53" s="3"/>
      <c r="E53" s="3"/>
      <c r="F53" s="3"/>
      <c r="G53" s="3"/>
    </row>
    <row r="54" spans="1:7" ht="22.8" x14ac:dyDescent="0.25">
      <c r="A54" s="3"/>
      <c r="B54" s="3"/>
      <c r="C54" s="3"/>
      <c r="D54" s="3"/>
      <c r="E54" s="3"/>
      <c r="F54" s="3"/>
      <c r="G54" s="3"/>
    </row>
    <row r="55" spans="1:7" ht="22.8" x14ac:dyDescent="0.25">
      <c r="A55" s="3"/>
      <c r="B55" s="3"/>
      <c r="C55" s="3"/>
      <c r="D55" s="3"/>
      <c r="E55" s="3"/>
      <c r="F55" s="3"/>
      <c r="G55" s="3"/>
    </row>
    <row r="56" spans="1:7" ht="22.8" x14ac:dyDescent="0.25">
      <c r="A56" s="3"/>
      <c r="B56" s="3"/>
      <c r="C56" s="3"/>
      <c r="D56" s="3"/>
      <c r="E56" s="3"/>
      <c r="F56" s="3"/>
      <c r="G56" s="3"/>
    </row>
    <row r="57" spans="1:7" ht="22.8" x14ac:dyDescent="0.25">
      <c r="A57" s="3"/>
      <c r="B57" s="3"/>
      <c r="C57" s="3"/>
      <c r="D57" s="3"/>
      <c r="E57" s="3"/>
      <c r="F57" s="3"/>
      <c r="G57" s="3"/>
    </row>
    <row r="58" spans="1:7" ht="22.8" x14ac:dyDescent="0.25">
      <c r="A58" s="3"/>
      <c r="B58" s="3"/>
      <c r="C58" s="3"/>
      <c r="D58" s="3"/>
      <c r="E58" s="3"/>
      <c r="F58" s="3"/>
      <c r="G58" s="3"/>
    </row>
  </sheetData>
  <mergeCells count="1">
    <mergeCell ref="A1:G43"/>
  </mergeCells>
  <printOptions horizontalCentered="1"/>
  <pageMargins left="0.78740157480314965" right="0.59055118110236227" top="0.78740157480314965" bottom="0.39370078740157483" header="0" footer="0.39370078740157483"/>
  <pageSetup paperSize="9" orientation="portrait" r:id="rId1"/>
  <headerFooter scaleWithDoc="0">
    <oddFooter>&amp;R&amp;9&amp;P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showZeros="0" zoomScaleNormal="100" workbookViewId="0"/>
  </sheetViews>
  <sheetFormatPr baseColWidth="10" defaultRowHeight="13.2" x14ac:dyDescent="0.25"/>
  <cols>
    <col min="1" max="1" width="20.6640625" customWidth="1"/>
    <col min="2" max="6" width="12.33203125" bestFit="1" customWidth="1"/>
    <col min="7" max="7" width="7" bestFit="1" customWidth="1"/>
  </cols>
  <sheetData>
    <row r="1" spans="1:9" ht="25.5" customHeight="1" thickBot="1" x14ac:dyDescent="0.3">
      <c r="A1" s="1053" t="s">
        <v>643</v>
      </c>
      <c r="B1" s="1053"/>
      <c r="C1" s="1053"/>
      <c r="D1" s="1053"/>
      <c r="E1" s="1053"/>
      <c r="F1" s="1053"/>
      <c r="G1" s="1053"/>
    </row>
    <row r="2" spans="1:9" ht="13.8" thickBot="1" x14ac:dyDescent="0.3">
      <c r="A2" s="155"/>
      <c r="B2" s="64" t="s">
        <v>900</v>
      </c>
      <c r="C2" s="64" t="s">
        <v>901</v>
      </c>
      <c r="D2" s="64" t="s">
        <v>902</v>
      </c>
      <c r="E2" s="64" t="s">
        <v>903</v>
      </c>
      <c r="F2" s="65" t="s">
        <v>904</v>
      </c>
      <c r="G2" s="176" t="s">
        <v>905</v>
      </c>
    </row>
    <row r="3" spans="1:9" ht="12.75" customHeight="1" thickBot="1" x14ac:dyDescent="0.3">
      <c r="A3" s="70" t="s">
        <v>180</v>
      </c>
      <c r="B3" s="66">
        <v>1744424728.1062551</v>
      </c>
      <c r="C3" s="66">
        <v>1973592686.2005317</v>
      </c>
      <c r="D3" s="66">
        <v>2018025946.9313414</v>
      </c>
      <c r="E3" s="66">
        <v>2027396835.7481532</v>
      </c>
      <c r="F3" s="67">
        <v>2075984754.6451592</v>
      </c>
      <c r="G3" s="170">
        <v>2.3965667717477768E-2</v>
      </c>
    </row>
    <row r="4" spans="1:9" ht="13.5" customHeight="1" thickTop="1" x14ac:dyDescent="0.25">
      <c r="A4" s="156" t="s">
        <v>193</v>
      </c>
      <c r="B4" s="33">
        <v>1039564261.2128563</v>
      </c>
      <c r="C4" s="33">
        <v>1213115017.7073698</v>
      </c>
      <c r="D4" s="33">
        <v>1505778287.0265009</v>
      </c>
      <c r="E4" s="33">
        <v>1418338469.4286158</v>
      </c>
      <c r="F4" s="54">
        <v>1503943696.003938</v>
      </c>
      <c r="G4" s="173">
        <v>6.0355992889207011E-2</v>
      </c>
    </row>
    <row r="5" spans="1:9" ht="13.8" thickBot="1" x14ac:dyDescent="0.3">
      <c r="A5" s="157" t="s">
        <v>194</v>
      </c>
      <c r="B5" s="12">
        <v>704860466.89339888</v>
      </c>
      <c r="C5" s="12">
        <v>760477668.49316192</v>
      </c>
      <c r="D5" s="797" t="s">
        <v>226</v>
      </c>
      <c r="E5" s="12">
        <v>609058366.31953728</v>
      </c>
      <c r="F5" s="58">
        <v>572041058.64122128</v>
      </c>
      <c r="G5" s="172">
        <v>-6.0777931517478234E-2</v>
      </c>
    </row>
    <row r="6" spans="1:9" x14ac:dyDescent="0.25">
      <c r="A6" s="72" t="s">
        <v>227</v>
      </c>
      <c r="B6" s="1"/>
      <c r="C6" s="1"/>
      <c r="D6" s="1"/>
      <c r="E6" s="1"/>
      <c r="F6" s="1"/>
    </row>
    <row r="7" spans="1:9" x14ac:dyDescent="0.25">
      <c r="A7" s="4"/>
      <c r="B7" s="2"/>
      <c r="C7" s="2"/>
      <c r="D7" s="1"/>
      <c r="E7" s="1"/>
      <c r="F7" s="1"/>
      <c r="I7" s="5"/>
    </row>
    <row r="8" spans="1:9" ht="25.5" customHeight="1" thickBot="1" x14ac:dyDescent="0.3">
      <c r="A8" s="1053" t="s">
        <v>644</v>
      </c>
      <c r="B8" s="1053"/>
      <c r="C8" s="1053"/>
      <c r="D8" s="1053"/>
      <c r="E8" s="1053"/>
      <c r="F8" s="1053"/>
      <c r="G8" s="1053"/>
    </row>
    <row r="9" spans="1:9" ht="13.8" thickBot="1" x14ac:dyDescent="0.3">
      <c r="A9" s="158"/>
      <c r="B9" s="64" t="s">
        <v>900</v>
      </c>
      <c r="C9" s="64" t="s">
        <v>901</v>
      </c>
      <c r="D9" s="64" t="s">
        <v>902</v>
      </c>
      <c r="E9" s="64" t="s">
        <v>903</v>
      </c>
      <c r="F9" s="65" t="s">
        <v>904</v>
      </c>
      <c r="G9" s="1"/>
    </row>
    <row r="10" spans="1:9" ht="12.75" customHeight="1" thickBot="1" x14ac:dyDescent="0.3">
      <c r="A10" s="97" t="s">
        <v>180</v>
      </c>
      <c r="B10" s="68">
        <v>1</v>
      </c>
      <c r="C10" s="68">
        <v>1</v>
      </c>
      <c r="D10" s="68">
        <v>1</v>
      </c>
      <c r="E10" s="68">
        <v>1</v>
      </c>
      <c r="F10" s="69">
        <v>1</v>
      </c>
    </row>
    <row r="11" spans="1:9" ht="13.5" customHeight="1" thickTop="1" x14ac:dyDescent="0.25">
      <c r="A11" s="124" t="s">
        <v>193</v>
      </c>
      <c r="B11" s="52">
        <v>0.59593529285806779</v>
      </c>
      <c r="C11" s="52">
        <v>0.61467344614191999</v>
      </c>
      <c r="D11" s="52">
        <v>0.74616398729472411</v>
      </c>
      <c r="E11" s="52">
        <v>0.69958601316708591</v>
      </c>
      <c r="F11" s="55">
        <v>0.72444833356254668</v>
      </c>
    </row>
    <row r="12" spans="1:9" ht="12.75" customHeight="1" thickBot="1" x14ac:dyDescent="0.3">
      <c r="A12" s="159" t="s">
        <v>194</v>
      </c>
      <c r="B12" s="56">
        <v>0.40406470714193232</v>
      </c>
      <c r="C12" s="56">
        <v>0.38532655385807996</v>
      </c>
      <c r="D12" s="797" t="s">
        <v>226</v>
      </c>
      <c r="E12" s="56">
        <v>0.30041398683291404</v>
      </c>
      <c r="F12" s="57">
        <v>0.27555166643745332</v>
      </c>
    </row>
    <row r="13" spans="1:9" x14ac:dyDescent="0.25">
      <c r="A13" s="72" t="s">
        <v>227</v>
      </c>
      <c r="B13" s="2"/>
      <c r="C13" s="2"/>
      <c r="D13" s="1"/>
      <c r="E13" s="1"/>
      <c r="F13" s="1"/>
      <c r="I13" s="5"/>
    </row>
    <row r="14" spans="1:9" x14ac:dyDescent="0.25">
      <c r="A14" s="4"/>
      <c r="B14" s="2"/>
      <c r="C14" s="2"/>
      <c r="D14" s="1"/>
      <c r="E14" s="1"/>
      <c r="F14" s="1"/>
      <c r="I14" s="5"/>
    </row>
    <row r="15" spans="1:9" ht="25.5" customHeight="1" thickBot="1" x14ac:dyDescent="0.3">
      <c r="A15" s="1053" t="s">
        <v>645</v>
      </c>
      <c r="B15" s="1053"/>
      <c r="C15" s="1053"/>
      <c r="D15" s="1053"/>
      <c r="E15" s="1053"/>
      <c r="F15" s="1053"/>
      <c r="G15" s="1053"/>
    </row>
    <row r="16" spans="1:9" ht="13.8" thickBot="1" x14ac:dyDescent="0.3">
      <c r="A16" s="155"/>
      <c r="B16" s="64" t="s">
        <v>900</v>
      </c>
      <c r="C16" s="64" t="s">
        <v>901</v>
      </c>
      <c r="D16" s="64" t="s">
        <v>902</v>
      </c>
      <c r="E16" s="64" t="s">
        <v>903</v>
      </c>
      <c r="F16" s="65" t="s">
        <v>904</v>
      </c>
      <c r="G16" s="176" t="s">
        <v>905</v>
      </c>
    </row>
    <row r="17" spans="1:9" ht="12.75" customHeight="1" thickBot="1" x14ac:dyDescent="0.3">
      <c r="A17" s="70" t="s">
        <v>180</v>
      </c>
      <c r="B17" s="498">
        <v>104.86180971420843</v>
      </c>
      <c r="C17" s="498">
        <v>115.87699766129737</v>
      </c>
      <c r="D17" s="498">
        <v>105.84133980722744</v>
      </c>
      <c r="E17" s="498">
        <v>126.78771092400339</v>
      </c>
      <c r="F17" s="499">
        <v>132.24662377052042</v>
      </c>
      <c r="G17" s="170">
        <v>4.3055535956391777E-2</v>
      </c>
    </row>
    <row r="18" spans="1:9" ht="13.5" customHeight="1" thickTop="1" x14ac:dyDescent="0.25">
      <c r="A18" s="156" t="s">
        <v>193</v>
      </c>
      <c r="B18" s="500">
        <v>147.86996718145471</v>
      </c>
      <c r="C18" s="500">
        <v>158.5007252933253</v>
      </c>
      <c r="D18" s="500">
        <v>144.98258974087847</v>
      </c>
      <c r="E18" s="500">
        <v>160.91005761685545</v>
      </c>
      <c r="F18" s="501">
        <v>178.82939536013077</v>
      </c>
      <c r="G18" s="173">
        <v>0.1113624468766472</v>
      </c>
    </row>
    <row r="19" spans="1:9" ht="13.8" thickBot="1" x14ac:dyDescent="0.3">
      <c r="A19" s="157" t="s">
        <v>194</v>
      </c>
      <c r="B19" s="493">
        <v>73.383192340001187</v>
      </c>
      <c r="C19" s="493">
        <v>81.090782492429568</v>
      </c>
      <c r="D19" s="797" t="s">
        <v>226</v>
      </c>
      <c r="E19" s="493">
        <v>84.874308386416544</v>
      </c>
      <c r="F19" s="494">
        <v>78.491973474107056</v>
      </c>
      <c r="G19" s="172">
        <v>-7.5197489483530555E-2</v>
      </c>
    </row>
    <row r="20" spans="1:9" x14ac:dyDescent="0.25">
      <c r="A20" s="72" t="s">
        <v>227</v>
      </c>
      <c r="B20" s="2"/>
      <c r="C20" s="2"/>
      <c r="D20" s="1"/>
      <c r="E20" s="1"/>
      <c r="F20" s="1"/>
      <c r="I20" s="5"/>
    </row>
    <row r="21" spans="1:9" x14ac:dyDescent="0.25">
      <c r="A21" s="4"/>
      <c r="B21" s="2"/>
      <c r="C21" s="2"/>
      <c r="D21" s="1"/>
      <c r="E21" s="1"/>
      <c r="F21" s="1"/>
      <c r="I21" s="5"/>
    </row>
    <row r="22" spans="1:9" ht="25.5" customHeight="1" thickBot="1" x14ac:dyDescent="0.3">
      <c r="A22" s="1053" t="s">
        <v>646</v>
      </c>
      <c r="B22" s="1053"/>
      <c r="C22" s="1053"/>
      <c r="D22" s="1053"/>
      <c r="E22" s="1053"/>
      <c r="F22" s="1053"/>
      <c r="G22" s="1053"/>
    </row>
    <row r="23" spans="1:9" ht="13.8" thickBot="1" x14ac:dyDescent="0.3">
      <c r="A23" s="155"/>
      <c r="B23" s="64" t="s">
        <v>900</v>
      </c>
      <c r="C23" s="64" t="s">
        <v>901</v>
      </c>
      <c r="D23" s="64" t="s">
        <v>902</v>
      </c>
      <c r="E23" s="64" t="s">
        <v>903</v>
      </c>
      <c r="F23" s="65" t="s">
        <v>904</v>
      </c>
      <c r="G23" s="176" t="s">
        <v>905</v>
      </c>
    </row>
    <row r="24" spans="1:9" ht="12.75" customHeight="1" thickBot="1" x14ac:dyDescent="0.3">
      <c r="A24" s="70" t="s">
        <v>180</v>
      </c>
      <c r="B24" s="498">
        <v>151.3082206716214</v>
      </c>
      <c r="C24" s="498">
        <v>171.71842224443375</v>
      </c>
      <c r="D24" s="498">
        <v>183.27991803032688</v>
      </c>
      <c r="E24" s="498">
        <v>217.28394232940494</v>
      </c>
      <c r="F24" s="499">
        <v>215.34902993638329</v>
      </c>
      <c r="G24" s="170">
        <v>-8.9049948757294883E-3</v>
      </c>
    </row>
    <row r="25" spans="1:9" ht="13.5" customHeight="1" thickTop="1" x14ac:dyDescent="0.25">
      <c r="A25" s="156" t="s">
        <v>193</v>
      </c>
      <c r="B25" s="500">
        <v>540.38549244123374</v>
      </c>
      <c r="C25" s="500">
        <v>573.55273916250337</v>
      </c>
      <c r="D25" s="500">
        <v>646.24904603813445</v>
      </c>
      <c r="E25" s="500">
        <v>658.27483434919657</v>
      </c>
      <c r="F25" s="501">
        <v>639.37721828493432</v>
      </c>
      <c r="G25" s="173">
        <v>-2.8707790543056944E-2</v>
      </c>
    </row>
    <row r="26" spans="1:9" ht="13.8" thickBot="1" x14ac:dyDescent="0.3">
      <c r="A26" s="157" t="s">
        <v>194</v>
      </c>
      <c r="B26" s="493">
        <v>73.383192340001187</v>
      </c>
      <c r="C26" s="493">
        <v>81.090782492429568</v>
      </c>
      <c r="D26" s="797" t="s">
        <v>226</v>
      </c>
      <c r="E26" s="493">
        <v>84.874308386416544</v>
      </c>
      <c r="F26" s="494">
        <v>78.491973474107056</v>
      </c>
      <c r="G26" s="721">
        <v>-7.5197489483530555E-2</v>
      </c>
    </row>
    <row r="27" spans="1:9" x14ac:dyDescent="0.25">
      <c r="A27" s="72" t="s">
        <v>227</v>
      </c>
      <c r="B27" s="2"/>
      <c r="C27" s="2"/>
      <c r="D27" s="1"/>
      <c r="E27" s="1"/>
      <c r="F27" s="1"/>
      <c r="I27" s="5"/>
    </row>
    <row r="28" spans="1:9" x14ac:dyDescent="0.25">
      <c r="A28" s="72"/>
      <c r="B28" s="2"/>
      <c r="C28" s="2"/>
      <c r="D28" s="1"/>
      <c r="E28" s="1"/>
      <c r="F28" s="1"/>
      <c r="I28" s="5"/>
    </row>
    <row r="29" spans="1:9" x14ac:dyDescent="0.25">
      <c r="A29" s="72"/>
      <c r="B29" s="2"/>
      <c r="C29" s="2"/>
      <c r="D29" s="1"/>
      <c r="E29" s="1"/>
      <c r="F29" s="1"/>
      <c r="I29" s="5"/>
    </row>
    <row r="30" spans="1:9" x14ac:dyDescent="0.25">
      <c r="A30" s="72"/>
      <c r="B30" s="2"/>
      <c r="C30" s="2"/>
      <c r="D30" s="1"/>
      <c r="E30" s="1"/>
      <c r="F30" s="1"/>
      <c r="I30" s="5"/>
    </row>
    <row r="31" spans="1:9" x14ac:dyDescent="0.25">
      <c r="A31" s="72"/>
      <c r="B31" s="2"/>
      <c r="C31" s="2"/>
      <c r="D31" s="1"/>
      <c r="E31" s="1"/>
      <c r="F31" s="1"/>
      <c r="I31" s="5"/>
    </row>
    <row r="32" spans="1:9" x14ac:dyDescent="0.25">
      <c r="A32" s="4"/>
      <c r="B32" s="2"/>
      <c r="C32" s="2"/>
      <c r="D32" s="1"/>
      <c r="E32" s="1"/>
      <c r="F32" s="1"/>
      <c r="I32" s="5"/>
    </row>
    <row r="33" spans="1:9" x14ac:dyDescent="0.25">
      <c r="A33" s="1"/>
      <c r="B33" s="1"/>
      <c r="C33" s="1"/>
      <c r="D33" s="1"/>
      <c r="E33" s="1"/>
      <c r="F33" s="1"/>
    </row>
    <row r="34" spans="1:9" ht="25.5" customHeight="1" thickBot="1" x14ac:dyDescent="0.3">
      <c r="A34" s="1053" t="s">
        <v>647</v>
      </c>
      <c r="B34" s="1053"/>
      <c r="C34" s="1053"/>
      <c r="D34" s="1053"/>
      <c r="E34" s="1053"/>
      <c r="F34" s="1053"/>
      <c r="G34" s="1053"/>
    </row>
    <row r="35" spans="1:9" ht="13.8" thickBot="1" x14ac:dyDescent="0.3">
      <c r="A35" s="96"/>
      <c r="B35" s="10" t="s">
        <v>900</v>
      </c>
      <c r="C35" s="10" t="s">
        <v>901</v>
      </c>
      <c r="D35" s="10" t="s">
        <v>902</v>
      </c>
      <c r="E35" s="10" t="s">
        <v>903</v>
      </c>
      <c r="F35" s="59" t="s">
        <v>904</v>
      </c>
      <c r="G35" s="176" t="s">
        <v>905</v>
      </c>
    </row>
    <row r="36" spans="1:9" ht="12.75" customHeight="1" thickBot="1" x14ac:dyDescent="0.3">
      <c r="A36" s="70" t="s">
        <v>180</v>
      </c>
      <c r="B36" s="66">
        <v>1744424728.1062553</v>
      </c>
      <c r="C36" s="66">
        <v>1973592686.2005382</v>
      </c>
      <c r="D36" s="793" t="s">
        <v>226</v>
      </c>
      <c r="E36" s="66">
        <v>2027396835.7481496</v>
      </c>
      <c r="F36" s="67">
        <v>2075984754.6451607</v>
      </c>
      <c r="G36" s="170">
        <v>2.396566771748021E-2</v>
      </c>
    </row>
    <row r="37" spans="1:9" ht="13.8" thickTop="1" x14ac:dyDescent="0.25">
      <c r="A37" s="160" t="s">
        <v>195</v>
      </c>
      <c r="B37" s="13">
        <v>1138583055.1904685</v>
      </c>
      <c r="C37" s="13">
        <v>1205879860.1806924</v>
      </c>
      <c r="D37" s="794" t="s">
        <v>226</v>
      </c>
      <c r="E37" s="13">
        <v>857182858.29566276</v>
      </c>
      <c r="F37" s="14">
        <v>915382015.90184164</v>
      </c>
      <c r="G37" s="173">
        <v>6.7895848642956169E-2</v>
      </c>
    </row>
    <row r="38" spans="1:9" x14ac:dyDescent="0.25">
      <c r="A38" s="487" t="s">
        <v>196</v>
      </c>
      <c r="B38" s="11">
        <v>584789368.93229187</v>
      </c>
      <c r="C38" s="11">
        <v>737493034.6596595</v>
      </c>
      <c r="D38" s="116" t="s">
        <v>226</v>
      </c>
      <c r="E38" s="11">
        <v>1107598906.8004208</v>
      </c>
      <c r="F38" s="73">
        <v>1112113701.6551638</v>
      </c>
      <c r="G38" s="179">
        <v>4.0762001723033681E-3</v>
      </c>
    </row>
    <row r="39" spans="1:9" x14ac:dyDescent="0.25">
      <c r="A39" s="834" t="s">
        <v>197</v>
      </c>
      <c r="B39" s="835">
        <v>17182134.400310032</v>
      </c>
      <c r="C39" s="835">
        <v>21668850.168580025</v>
      </c>
      <c r="D39" s="795" t="s">
        <v>226</v>
      </c>
      <c r="E39" s="835">
        <v>49032841.65943455</v>
      </c>
      <c r="F39" s="836">
        <v>40190682.637541622</v>
      </c>
      <c r="G39" s="837">
        <v>-0.1803313600159574</v>
      </c>
    </row>
    <row r="40" spans="1:9" ht="13.8" thickBot="1" x14ac:dyDescent="0.3">
      <c r="A40" s="162" t="s">
        <v>198</v>
      </c>
      <c r="B40" s="108">
        <v>3870169.5831849994</v>
      </c>
      <c r="C40" s="108">
        <v>8550941.1916060019</v>
      </c>
      <c r="D40" s="964" t="s">
        <v>226</v>
      </c>
      <c r="E40" s="108">
        <v>13582228.992631353</v>
      </c>
      <c r="F40" s="897">
        <v>8298354.4506138545</v>
      </c>
      <c r="G40" s="899">
        <v>-0.38902852726780801</v>
      </c>
    </row>
    <row r="41" spans="1:9" x14ac:dyDescent="0.25">
      <c r="A41" s="72" t="s">
        <v>227</v>
      </c>
      <c r="B41" s="1"/>
      <c r="C41" s="1"/>
      <c r="D41" s="1"/>
      <c r="E41" s="1"/>
      <c r="F41" s="1"/>
    </row>
    <row r="42" spans="1:9" x14ac:dyDescent="0.25">
      <c r="A42" s="4"/>
      <c r="B42" s="2"/>
      <c r="C42" s="2"/>
      <c r="D42" s="1"/>
      <c r="E42" s="1"/>
      <c r="F42" s="1"/>
      <c r="I42" s="5"/>
    </row>
    <row r="43" spans="1:9" ht="25.5" customHeight="1" thickBot="1" x14ac:dyDescent="0.3">
      <c r="A43" s="1053" t="s">
        <v>648</v>
      </c>
      <c r="B43" s="1053"/>
      <c r="C43" s="1053"/>
      <c r="D43" s="1053"/>
      <c r="E43" s="1053"/>
      <c r="F43" s="1053"/>
      <c r="G43" s="1053"/>
    </row>
    <row r="44" spans="1:9" ht="13.8" thickBot="1" x14ac:dyDescent="0.3">
      <c r="A44" s="96"/>
      <c r="B44" s="10" t="s">
        <v>900</v>
      </c>
      <c r="C44" s="10" t="s">
        <v>901</v>
      </c>
      <c r="D44" s="10" t="s">
        <v>902</v>
      </c>
      <c r="E44" s="10" t="s">
        <v>903</v>
      </c>
      <c r="F44" s="53" t="s">
        <v>904</v>
      </c>
    </row>
    <row r="45" spans="1:9" ht="12.75" customHeight="1" thickBot="1" x14ac:dyDescent="0.3">
      <c r="A45" s="97" t="s">
        <v>180</v>
      </c>
      <c r="B45" s="68">
        <v>1.0000000000000002</v>
      </c>
      <c r="C45" s="68">
        <v>1.0000000000000033</v>
      </c>
      <c r="D45" s="793" t="s">
        <v>226</v>
      </c>
      <c r="E45" s="68">
        <v>0.99999999999999822</v>
      </c>
      <c r="F45" s="69">
        <v>1.0000000000000007</v>
      </c>
    </row>
    <row r="46" spans="1:9" ht="13.8" thickTop="1" x14ac:dyDescent="0.25">
      <c r="A46" s="146" t="s">
        <v>195</v>
      </c>
      <c r="B46" s="52">
        <v>0.65269830038841092</v>
      </c>
      <c r="C46" s="52">
        <v>0.61100746299490794</v>
      </c>
      <c r="D46" s="794" t="s">
        <v>226</v>
      </c>
      <c r="E46" s="52">
        <v>0.42279974161020323</v>
      </c>
      <c r="F46" s="55">
        <v>0.440938698539867</v>
      </c>
    </row>
    <row r="47" spans="1:9" x14ac:dyDescent="0.25">
      <c r="A47" s="125" t="s">
        <v>196</v>
      </c>
      <c r="B47" s="109">
        <v>0.33523336347515453</v>
      </c>
      <c r="C47" s="109">
        <v>0.3736804659929332</v>
      </c>
      <c r="D47" s="116" t="s">
        <v>226</v>
      </c>
      <c r="E47" s="109">
        <v>0.5463157913984279</v>
      </c>
      <c r="F47" s="112">
        <v>0.53570417565289563</v>
      </c>
    </row>
    <row r="48" spans="1:9" x14ac:dyDescent="0.25">
      <c r="A48" s="165" t="s">
        <v>197</v>
      </c>
      <c r="B48" s="168">
        <v>9.8497425102216547E-3</v>
      </c>
      <c r="C48" s="168">
        <v>1.0979393225405533E-2</v>
      </c>
      <c r="D48" s="795" t="s">
        <v>226</v>
      </c>
      <c r="E48" s="168">
        <v>2.4185122909763431E-2</v>
      </c>
      <c r="F48" s="169">
        <v>1.9359815888634151E-2</v>
      </c>
    </row>
    <row r="49" spans="1:9" ht="13.8" thickBot="1" x14ac:dyDescent="0.3">
      <c r="A49" s="838" t="s">
        <v>198</v>
      </c>
      <c r="B49" s="839">
        <v>2.2185936262130667E-3</v>
      </c>
      <c r="C49" s="839">
        <v>4.3326777867564326E-3</v>
      </c>
      <c r="D49" s="964" t="s">
        <v>226</v>
      </c>
      <c r="E49" s="839">
        <v>6.6993440816036478E-3</v>
      </c>
      <c r="F49" s="840">
        <v>3.9973099186040324E-3</v>
      </c>
      <c r="I49" s="5"/>
    </row>
    <row r="50" spans="1:9" x14ac:dyDescent="0.25">
      <c r="A50" s="72" t="s">
        <v>227</v>
      </c>
      <c r="B50" s="2"/>
      <c r="C50" s="2"/>
      <c r="D50" s="1"/>
      <c r="E50" s="1"/>
      <c r="F50" s="1"/>
      <c r="I50" s="5"/>
    </row>
    <row r="52" spans="1:9" ht="25.5" customHeight="1" thickBot="1" x14ac:dyDescent="0.3">
      <c r="A52" s="1053" t="s">
        <v>649</v>
      </c>
      <c r="B52" s="1053"/>
      <c r="C52" s="1053"/>
      <c r="D52" s="1053"/>
      <c r="E52" s="1053"/>
      <c r="F52" s="1053"/>
      <c r="G52" s="1053"/>
    </row>
    <row r="53" spans="1:9" ht="13.8" thickBot="1" x14ac:dyDescent="0.3">
      <c r="A53" s="96"/>
      <c r="B53" s="10" t="s">
        <v>900</v>
      </c>
      <c r="C53" s="10" t="s">
        <v>901</v>
      </c>
      <c r="D53" s="10" t="s">
        <v>902</v>
      </c>
      <c r="E53" s="10" t="s">
        <v>903</v>
      </c>
      <c r="F53" s="59" t="s">
        <v>904</v>
      </c>
      <c r="G53" s="176" t="s">
        <v>905</v>
      </c>
    </row>
    <row r="54" spans="1:9" ht="12.75" customHeight="1" thickBot="1" x14ac:dyDescent="0.3">
      <c r="A54" s="70" t="s">
        <v>180</v>
      </c>
      <c r="B54" s="498">
        <v>104.86180971420256</v>
      </c>
      <c r="C54" s="498">
        <v>115.87699766129934</v>
      </c>
      <c r="D54" s="793" t="s">
        <v>226</v>
      </c>
      <c r="E54" s="498">
        <v>126.78771092400279</v>
      </c>
      <c r="F54" s="499">
        <v>132.2466237705207</v>
      </c>
      <c r="G54" s="170">
        <v>4.3055535956398883E-2</v>
      </c>
    </row>
    <row r="55" spans="1:9" ht="13.8" thickTop="1" x14ac:dyDescent="0.25">
      <c r="A55" s="160" t="s">
        <v>195</v>
      </c>
      <c r="B55" s="492">
        <v>87.728615873524731</v>
      </c>
      <c r="C55" s="492">
        <v>93.066216205022144</v>
      </c>
      <c r="D55" s="794" t="s">
        <v>226</v>
      </c>
      <c r="E55" s="492">
        <v>92.68008862486063</v>
      </c>
      <c r="F55" s="510">
        <v>93.113761397894748</v>
      </c>
      <c r="G55" s="173">
        <v>4.6792442634522313E-3</v>
      </c>
    </row>
    <row r="56" spans="1:9" x14ac:dyDescent="0.25">
      <c r="A56" s="487" t="s">
        <v>196</v>
      </c>
      <c r="B56" s="511">
        <v>165.44919984832555</v>
      </c>
      <c r="C56" s="511">
        <v>188.6845043170793</v>
      </c>
      <c r="D56" s="116" t="s">
        <v>226</v>
      </c>
      <c r="E56" s="511">
        <v>169.83615938694516</v>
      </c>
      <c r="F56" s="512">
        <v>198.61880987602214</v>
      </c>
      <c r="G56" s="179">
        <v>0.16947304150643339</v>
      </c>
    </row>
    <row r="57" spans="1:9" x14ac:dyDescent="0.25">
      <c r="A57" s="834" t="s">
        <v>197</v>
      </c>
      <c r="B57" s="965">
        <v>175.30981015833228</v>
      </c>
      <c r="C57" s="965">
        <v>242.24621772798758</v>
      </c>
      <c r="D57" s="795" t="s">
        <v>226</v>
      </c>
      <c r="E57" s="965">
        <v>289.62586836809493</v>
      </c>
      <c r="F57" s="966">
        <v>168.36545146919829</v>
      </c>
      <c r="G57" s="837">
        <v>-0.41867951085357757</v>
      </c>
    </row>
    <row r="58" spans="1:9" ht="13.8" thickBot="1" x14ac:dyDescent="0.3">
      <c r="A58" s="838" t="s">
        <v>198</v>
      </c>
      <c r="B58" s="508">
        <v>158.42558541558898</v>
      </c>
      <c r="C58" s="508">
        <v>111.76006817189405</v>
      </c>
      <c r="D58" s="964" t="s">
        <v>226</v>
      </c>
      <c r="E58" s="508">
        <v>267.47981061487764</v>
      </c>
      <c r="F58" s="967">
        <v>285.27940612684893</v>
      </c>
      <c r="G58" s="899">
        <v>6.6545566452488103E-2</v>
      </c>
    </row>
    <row r="59" spans="1:9" x14ac:dyDescent="0.25">
      <c r="A59" s="72" t="s">
        <v>227</v>
      </c>
    </row>
    <row r="61" spans="1:9" ht="25.5" customHeight="1" thickBot="1" x14ac:dyDescent="0.3">
      <c r="A61" s="1053" t="s">
        <v>650</v>
      </c>
      <c r="B61" s="1053"/>
      <c r="C61" s="1053"/>
      <c r="D61" s="1053"/>
      <c r="E61" s="1053"/>
      <c r="F61" s="1053"/>
      <c r="G61" s="1053"/>
    </row>
    <row r="62" spans="1:9" ht="13.8" thickBot="1" x14ac:dyDescent="0.3">
      <c r="A62" s="96"/>
      <c r="B62" s="10" t="s">
        <v>900</v>
      </c>
      <c r="C62" s="10" t="s">
        <v>901</v>
      </c>
      <c r="D62" s="10" t="s">
        <v>902</v>
      </c>
      <c r="E62" s="10" t="s">
        <v>903</v>
      </c>
      <c r="F62" s="59" t="s">
        <v>904</v>
      </c>
      <c r="G62" s="176" t="s">
        <v>905</v>
      </c>
    </row>
    <row r="63" spans="1:9" ht="12.75" customHeight="1" thickBot="1" x14ac:dyDescent="0.3">
      <c r="A63" s="70" t="s">
        <v>180</v>
      </c>
      <c r="B63" s="498">
        <v>151.3082206716183</v>
      </c>
      <c r="C63" s="498">
        <v>171.71842224443699</v>
      </c>
      <c r="D63" s="793" t="s">
        <v>226</v>
      </c>
      <c r="E63" s="498">
        <v>217.28394232940428</v>
      </c>
      <c r="F63" s="499">
        <v>215.34902993638423</v>
      </c>
      <c r="G63" s="170">
        <v>-8.9049948757221609E-3</v>
      </c>
    </row>
    <row r="64" spans="1:9" ht="13.8" thickTop="1" x14ac:dyDescent="0.25">
      <c r="A64" s="160" t="s">
        <v>195</v>
      </c>
      <c r="B64" s="492">
        <v>104.12739984461597</v>
      </c>
      <c r="C64" s="492">
        <v>112.13822799594131</v>
      </c>
      <c r="D64" s="794" t="s">
        <v>226</v>
      </c>
      <c r="E64" s="492">
        <v>105.1441006899601</v>
      </c>
      <c r="F64" s="510">
        <v>108.31302174214696</v>
      </c>
      <c r="G64" s="173">
        <v>3.0138838331321249E-2</v>
      </c>
    </row>
    <row r="65" spans="1:7" x14ac:dyDescent="0.25">
      <c r="A65" s="487" t="s">
        <v>196</v>
      </c>
      <c r="B65" s="511">
        <v>1047.3942150546236</v>
      </c>
      <c r="C65" s="511">
        <v>1091.2667801997923</v>
      </c>
      <c r="D65" s="116" t="s">
        <v>226</v>
      </c>
      <c r="E65" s="511">
        <v>1044.9415409582093</v>
      </c>
      <c r="F65" s="512">
        <v>1019.820282386873</v>
      </c>
      <c r="G65" s="179">
        <v>-2.4040826770366674E-2</v>
      </c>
    </row>
    <row r="66" spans="1:7" x14ac:dyDescent="0.25">
      <c r="A66" s="834" t="s">
        <v>197</v>
      </c>
      <c r="B66" s="965">
        <v>643.6751456403822</v>
      </c>
      <c r="C66" s="965">
        <v>547.12661901709112</v>
      </c>
      <c r="D66" s="795" t="s">
        <v>226</v>
      </c>
      <c r="E66" s="965">
        <v>463.58750728771264</v>
      </c>
      <c r="F66" s="966">
        <v>459.50490136710317</v>
      </c>
      <c r="G66" s="837">
        <v>-8.8065486158057649E-3</v>
      </c>
    </row>
    <row r="67" spans="1:7" ht="13.8" thickBot="1" x14ac:dyDescent="0.3">
      <c r="A67" s="838" t="s">
        <v>198</v>
      </c>
      <c r="B67" s="508">
        <v>411.37381910775593</v>
      </c>
      <c r="C67" s="508">
        <v>352.46886632668429</v>
      </c>
      <c r="D67" s="964" t="s">
        <v>226</v>
      </c>
      <c r="E67" s="508">
        <v>1091.4004420291981</v>
      </c>
      <c r="F67" s="967">
        <v>763.85382838811506</v>
      </c>
      <c r="G67" s="899">
        <v>-0.30011588874940198</v>
      </c>
    </row>
    <row r="68" spans="1:7" x14ac:dyDescent="0.25">
      <c r="A68" s="72" t="s">
        <v>227</v>
      </c>
    </row>
  </sheetData>
  <mergeCells count="8">
    <mergeCell ref="A43:G43"/>
    <mergeCell ref="A52:G52"/>
    <mergeCell ref="A61:G61"/>
    <mergeCell ref="A1:G1"/>
    <mergeCell ref="A8:G8"/>
    <mergeCell ref="A15:G15"/>
    <mergeCell ref="A22:G22"/>
    <mergeCell ref="A34:G34"/>
  </mergeCells>
  <pageMargins left="0.78740157480314965" right="0.59055118110236227" top="0.78740157480314965" bottom="0.39370078740157483" header="0" footer="0.39370078740157483"/>
  <pageSetup paperSize="9" orientation="portrait" r:id="rId1"/>
  <headerFooter scaleWithDoc="0">
    <oddFooter>&amp;R&amp;9&amp;P</oddFooter>
  </headerFooter>
  <rowBreaks count="1" manualBreakCount="1">
    <brk id="51" max="6" man="1"/>
  </rowBreaks>
  <legacyDrawingHF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6"/>
  <sheetViews>
    <sheetView showZeros="0" zoomScaleNormal="100" workbookViewId="0"/>
  </sheetViews>
  <sheetFormatPr baseColWidth="10" defaultRowHeight="13.2" x14ac:dyDescent="0.25"/>
  <cols>
    <col min="1" max="1" width="20.5546875" customWidth="1"/>
    <col min="2" max="6" width="12.33203125" bestFit="1" customWidth="1"/>
    <col min="7" max="7" width="7" bestFit="1" customWidth="1"/>
  </cols>
  <sheetData>
    <row r="1" spans="1:7" ht="25.5" customHeight="1" thickBot="1" x14ac:dyDescent="0.3">
      <c r="A1" s="1053" t="s">
        <v>639</v>
      </c>
      <c r="B1" s="1053"/>
      <c r="C1" s="1053"/>
      <c r="D1" s="1053"/>
      <c r="E1" s="1053"/>
      <c r="F1" s="1053"/>
      <c r="G1" s="1053"/>
    </row>
    <row r="2" spans="1:7" ht="13.8" thickBot="1" x14ac:dyDescent="0.3">
      <c r="A2" s="96"/>
      <c r="B2" s="10" t="s">
        <v>900</v>
      </c>
      <c r="C2" s="10" t="s">
        <v>901</v>
      </c>
      <c r="D2" s="10" t="s">
        <v>902</v>
      </c>
      <c r="E2" s="10" t="s">
        <v>903</v>
      </c>
      <c r="F2" s="53" t="s">
        <v>904</v>
      </c>
      <c r="G2" s="176" t="s">
        <v>905</v>
      </c>
    </row>
    <row r="3" spans="1:7" ht="13.8" thickBot="1" x14ac:dyDescent="0.3">
      <c r="A3" s="70" t="s">
        <v>180</v>
      </c>
      <c r="B3" s="66">
        <v>1744424728.1062574</v>
      </c>
      <c r="C3" s="66">
        <v>1973592686.2005339</v>
      </c>
      <c r="D3" s="789" t="s">
        <v>226</v>
      </c>
      <c r="E3" s="66">
        <v>2027396835.7481472</v>
      </c>
      <c r="F3" s="67">
        <v>2075984754.6451621</v>
      </c>
      <c r="G3" s="170">
        <v>2.3965667717482209E-2</v>
      </c>
    </row>
    <row r="4" spans="1:7" ht="13.8" thickTop="1" x14ac:dyDescent="0.25">
      <c r="A4" s="146" t="s">
        <v>199</v>
      </c>
      <c r="B4" s="33">
        <v>934959103.44746125</v>
      </c>
      <c r="C4" s="33">
        <v>1003003399.8082923</v>
      </c>
      <c r="D4" s="802" t="s">
        <v>226</v>
      </c>
      <c r="E4" s="33">
        <v>736932615.82828653</v>
      </c>
      <c r="F4" s="54">
        <v>755663205.02258885</v>
      </c>
      <c r="G4" s="173">
        <v>2.5416963222953282E-2</v>
      </c>
    </row>
    <row r="5" spans="1:7" x14ac:dyDescent="0.25">
      <c r="A5" s="125" t="s">
        <v>200</v>
      </c>
      <c r="B5" s="107">
        <v>89213368.672543153</v>
      </c>
      <c r="C5" s="107">
        <v>110960881.66334194</v>
      </c>
      <c r="D5" s="106" t="s">
        <v>226</v>
      </c>
      <c r="E5" s="107">
        <v>82642745.354203135</v>
      </c>
      <c r="F5" s="129">
        <v>91855573.480144247</v>
      </c>
      <c r="G5" s="171">
        <v>0.11147775992260844</v>
      </c>
    </row>
    <row r="6" spans="1:7" x14ac:dyDescent="0.25">
      <c r="A6" s="147" t="s">
        <v>201</v>
      </c>
      <c r="B6" s="60">
        <v>92372233.952413976</v>
      </c>
      <c r="C6" s="60">
        <v>95698333.081401974</v>
      </c>
      <c r="D6" s="803" t="s">
        <v>226</v>
      </c>
      <c r="E6" s="60">
        <v>105827579.67809173</v>
      </c>
      <c r="F6" s="61">
        <v>154008912.76667514</v>
      </c>
      <c r="G6" s="174">
        <v>0.45528144208855825</v>
      </c>
    </row>
    <row r="7" spans="1:7" x14ac:dyDescent="0.25">
      <c r="A7" s="148" t="s">
        <v>202</v>
      </c>
      <c r="B7" s="107">
        <v>33570463.149087958</v>
      </c>
      <c r="C7" s="107">
        <v>39951486.669243023</v>
      </c>
      <c r="D7" s="106" t="s">
        <v>226</v>
      </c>
      <c r="E7" s="107">
        <v>67663995.151219919</v>
      </c>
      <c r="F7" s="129">
        <v>45544903.019265078</v>
      </c>
      <c r="G7" s="171">
        <v>-0.32689604098193803</v>
      </c>
    </row>
    <row r="8" spans="1:7" x14ac:dyDescent="0.25">
      <c r="A8" s="95" t="s">
        <v>203</v>
      </c>
      <c r="B8" s="60">
        <v>39022933.603468992</v>
      </c>
      <c r="C8" s="60">
        <v>43389492.163088106</v>
      </c>
      <c r="D8" s="803" t="s">
        <v>226</v>
      </c>
      <c r="E8" s="60">
        <v>27379906.548582181</v>
      </c>
      <c r="F8" s="61">
        <v>28111629.650567438</v>
      </c>
      <c r="G8" s="174">
        <v>2.6724821017445999E-2</v>
      </c>
    </row>
    <row r="9" spans="1:7" x14ac:dyDescent="0.25">
      <c r="A9" s="148" t="s">
        <v>204</v>
      </c>
      <c r="B9" s="107">
        <v>27188050.164644007</v>
      </c>
      <c r="C9" s="107">
        <v>31347361.609992985</v>
      </c>
      <c r="D9" s="106" t="s">
        <v>226</v>
      </c>
      <c r="E9" s="107">
        <v>39637797.662919126</v>
      </c>
      <c r="F9" s="129">
        <v>44456672.670998089</v>
      </c>
      <c r="G9" s="171">
        <v>0.12157272331472102</v>
      </c>
    </row>
    <row r="10" spans="1:7" x14ac:dyDescent="0.25">
      <c r="A10" s="95" t="s">
        <v>205</v>
      </c>
      <c r="B10" s="60">
        <v>27036608.071942009</v>
      </c>
      <c r="C10" s="60">
        <v>33415262.337563973</v>
      </c>
      <c r="D10" s="803" t="s">
        <v>226</v>
      </c>
      <c r="E10" s="60">
        <v>72345294.941880882</v>
      </c>
      <c r="F10" s="61">
        <v>72905242.994631857</v>
      </c>
      <c r="G10" s="174">
        <v>7.7399373822557571E-3</v>
      </c>
    </row>
    <row r="11" spans="1:7" x14ac:dyDescent="0.25">
      <c r="A11" s="125" t="s">
        <v>206</v>
      </c>
      <c r="B11" s="107">
        <v>130657083.16438484</v>
      </c>
      <c r="C11" s="107">
        <v>150926503.31162566</v>
      </c>
      <c r="D11" s="106" t="s">
        <v>226</v>
      </c>
      <c r="E11" s="107">
        <v>244280574.24149433</v>
      </c>
      <c r="F11" s="129">
        <v>272250246.59341121</v>
      </c>
      <c r="G11" s="171">
        <v>0.11449814394273616</v>
      </c>
    </row>
    <row r="12" spans="1:7" x14ac:dyDescent="0.25">
      <c r="A12" s="95" t="s">
        <v>207</v>
      </c>
      <c r="B12" s="60">
        <v>90836213.52160491</v>
      </c>
      <c r="C12" s="60">
        <v>96184806.133072004</v>
      </c>
      <c r="D12" s="803" t="s">
        <v>226</v>
      </c>
      <c r="E12" s="60">
        <v>139162177.57171836</v>
      </c>
      <c r="F12" s="61">
        <v>108085091.35327476</v>
      </c>
      <c r="G12" s="174">
        <v>-0.22331560744964463</v>
      </c>
    </row>
    <row r="13" spans="1:7" x14ac:dyDescent="0.25">
      <c r="A13" s="125" t="s">
        <v>208</v>
      </c>
      <c r="B13" s="107">
        <v>125799085.07823002</v>
      </c>
      <c r="C13" s="107">
        <v>211774760.71430495</v>
      </c>
      <c r="D13" s="106" t="s">
        <v>226</v>
      </c>
      <c r="E13" s="107">
        <v>140465728.41100276</v>
      </c>
      <c r="F13" s="129">
        <v>229774639.84365976</v>
      </c>
      <c r="G13" s="171">
        <v>0.63580570465800101</v>
      </c>
    </row>
    <row r="14" spans="1:7" ht="13.8" thickBot="1" x14ac:dyDescent="0.3">
      <c r="A14" s="161" t="s">
        <v>209</v>
      </c>
      <c r="B14" s="15">
        <v>153769585.28047603</v>
      </c>
      <c r="C14" s="15">
        <v>156940398.70860696</v>
      </c>
      <c r="D14" s="804" t="s">
        <v>226</v>
      </c>
      <c r="E14" s="15">
        <v>371058420.35874826</v>
      </c>
      <c r="F14" s="74">
        <v>273328637.2499457</v>
      </c>
      <c r="G14" s="178">
        <v>-0.26338112207321707</v>
      </c>
    </row>
    <row r="15" spans="1:7" x14ac:dyDescent="0.25">
      <c r="A15" s="72" t="s">
        <v>227</v>
      </c>
      <c r="B15" s="1"/>
      <c r="C15" s="1"/>
      <c r="D15" s="1"/>
      <c r="E15" s="1"/>
      <c r="F15" s="1"/>
    </row>
    <row r="16" spans="1:7" x14ac:dyDescent="0.25">
      <c r="A16" s="1"/>
      <c r="B16" s="1"/>
      <c r="C16" s="1"/>
      <c r="D16" s="1"/>
      <c r="E16" s="1"/>
      <c r="F16" s="1"/>
    </row>
    <row r="17" spans="1:7" x14ac:dyDescent="0.25">
      <c r="A17" s="4"/>
      <c r="B17" s="2"/>
      <c r="C17" s="2"/>
      <c r="D17" s="1"/>
      <c r="E17" s="1"/>
      <c r="F17" s="1"/>
    </row>
    <row r="18" spans="1:7" ht="25.5" customHeight="1" thickBot="1" x14ac:dyDescent="0.3">
      <c r="A18" s="1053" t="s">
        <v>640</v>
      </c>
      <c r="B18" s="1053"/>
      <c r="C18" s="1053"/>
      <c r="D18" s="1053"/>
      <c r="E18" s="1053"/>
      <c r="F18" s="1053"/>
      <c r="G18" s="1053"/>
    </row>
    <row r="19" spans="1:7" ht="13.8" thickBot="1" x14ac:dyDescent="0.3">
      <c r="A19" s="96"/>
      <c r="B19" s="10" t="s">
        <v>900</v>
      </c>
      <c r="C19" s="10" t="s">
        <v>901</v>
      </c>
      <c r="D19" s="10" t="s">
        <v>902</v>
      </c>
      <c r="E19" s="10" t="s">
        <v>903</v>
      </c>
      <c r="F19" s="53" t="s">
        <v>904</v>
      </c>
    </row>
    <row r="20" spans="1:7" ht="13.8" thickBot="1" x14ac:dyDescent="0.3">
      <c r="A20" s="97" t="s">
        <v>180</v>
      </c>
      <c r="B20" s="68">
        <v>1</v>
      </c>
      <c r="C20" s="68">
        <v>1</v>
      </c>
      <c r="D20" s="793" t="s">
        <v>226</v>
      </c>
      <c r="E20" s="68">
        <v>1</v>
      </c>
      <c r="F20" s="69">
        <v>1</v>
      </c>
    </row>
    <row r="21" spans="1:7" ht="13.8" thickTop="1" x14ac:dyDescent="0.25">
      <c r="A21" s="146" t="s">
        <v>199</v>
      </c>
      <c r="B21" s="52">
        <v>0.53596987498706816</v>
      </c>
      <c r="C21" s="52">
        <v>0.50821195620623538</v>
      </c>
      <c r="D21" s="794" t="s">
        <v>226</v>
      </c>
      <c r="E21" s="52">
        <v>0.3634871095950708</v>
      </c>
      <c r="F21" s="55">
        <v>0.36400229015735264</v>
      </c>
    </row>
    <row r="22" spans="1:7" x14ac:dyDescent="0.25">
      <c r="A22" s="125" t="s">
        <v>200</v>
      </c>
      <c r="B22" s="109">
        <v>5.1141999557294128E-2</v>
      </c>
      <c r="C22" s="109">
        <v>5.6222787224125013E-2</v>
      </c>
      <c r="D22" s="116" t="s">
        <v>226</v>
      </c>
      <c r="E22" s="109">
        <v>4.0762984284577135E-2</v>
      </c>
      <c r="F22" s="112">
        <v>4.4246747609591512E-2</v>
      </c>
    </row>
    <row r="23" spans="1:7" x14ac:dyDescent="0.25">
      <c r="A23" s="147" t="s">
        <v>201</v>
      </c>
      <c r="B23" s="62">
        <v>5.2952834515647466E-2</v>
      </c>
      <c r="C23" s="62">
        <v>4.8489403994314464E-2</v>
      </c>
      <c r="D23" s="115" t="s">
        <v>226</v>
      </c>
      <c r="E23" s="62">
        <v>5.219874955513551E-2</v>
      </c>
      <c r="F23" s="63">
        <v>7.4185955567385234E-2</v>
      </c>
    </row>
    <row r="24" spans="1:7" x14ac:dyDescent="0.25">
      <c r="A24" s="148" t="s">
        <v>202</v>
      </c>
      <c r="B24" s="109">
        <v>1.9244432051552008E-2</v>
      </c>
      <c r="C24" s="109">
        <v>2.0243025295232378E-2</v>
      </c>
      <c r="D24" s="116" t="s">
        <v>226</v>
      </c>
      <c r="E24" s="109">
        <v>3.3374815407685415E-2</v>
      </c>
      <c r="F24" s="112">
        <v>2.1938939058851539E-2</v>
      </c>
    </row>
    <row r="25" spans="1:7" x14ac:dyDescent="0.25">
      <c r="A25" s="95" t="s">
        <v>203</v>
      </c>
      <c r="B25" s="62">
        <v>2.2370087384528295E-2</v>
      </c>
      <c r="C25" s="62">
        <v>2.1985028859536099E-2</v>
      </c>
      <c r="D25" s="115" t="s">
        <v>226</v>
      </c>
      <c r="E25" s="62">
        <v>1.3504956733583184E-2</v>
      </c>
      <c r="F25" s="63">
        <v>1.3541346865705871E-2</v>
      </c>
    </row>
    <row r="26" spans="1:7" x14ac:dyDescent="0.25">
      <c r="A26" s="148" t="s">
        <v>204</v>
      </c>
      <c r="B26" s="109">
        <v>1.5585682618796214E-2</v>
      </c>
      <c r="C26" s="109">
        <v>1.5883399765906827E-2</v>
      </c>
      <c r="D26" s="116" t="s">
        <v>226</v>
      </c>
      <c r="E26" s="109">
        <v>1.9551079968166192E-2</v>
      </c>
      <c r="F26" s="112">
        <v>2.1414739473169613E-2</v>
      </c>
    </row>
    <row r="27" spans="1:7" x14ac:dyDescent="0.25">
      <c r="A27" s="95" t="s">
        <v>205</v>
      </c>
      <c r="B27" s="62">
        <v>1.5498867699091192E-2</v>
      </c>
      <c r="C27" s="62">
        <v>1.693118472276741E-2</v>
      </c>
      <c r="D27" s="115" t="s">
        <v>226</v>
      </c>
      <c r="E27" s="62">
        <v>3.5683835382521012E-2</v>
      </c>
      <c r="F27" s="63">
        <v>3.511839035980454E-2</v>
      </c>
    </row>
    <row r="28" spans="1:7" x14ac:dyDescent="0.25">
      <c r="A28" s="125" t="s">
        <v>206</v>
      </c>
      <c r="B28" s="109">
        <v>7.4899811415896286E-2</v>
      </c>
      <c r="C28" s="109">
        <v>7.6472974574192484E-2</v>
      </c>
      <c r="D28" s="116" t="s">
        <v>226</v>
      </c>
      <c r="E28" s="109">
        <v>0.12048976793009063</v>
      </c>
      <c r="F28" s="112">
        <v>0.13114270034220246</v>
      </c>
    </row>
    <row r="29" spans="1:7" x14ac:dyDescent="0.25">
      <c r="A29" s="95" t="s">
        <v>207</v>
      </c>
      <c r="B29" s="62">
        <v>5.2072303297498221E-2</v>
      </c>
      <c r="C29" s="62">
        <v>4.8735895104193148E-2</v>
      </c>
      <c r="D29" s="115" t="s">
        <v>226</v>
      </c>
      <c r="E29" s="62">
        <v>6.8640818175275939E-2</v>
      </c>
      <c r="F29" s="63">
        <v>5.2064491856901526E-2</v>
      </c>
      <c r="G29" s="713"/>
    </row>
    <row r="30" spans="1:7" x14ac:dyDescent="0.25">
      <c r="A30" s="125" t="s">
        <v>208</v>
      </c>
      <c r="B30" s="109">
        <v>7.211494027305905E-2</v>
      </c>
      <c r="C30" s="109">
        <v>0.10730418803993623</v>
      </c>
      <c r="D30" s="116" t="s">
        <v>226</v>
      </c>
      <c r="E30" s="109">
        <v>6.9283785953610941E-2</v>
      </c>
      <c r="F30" s="112">
        <v>0.1106822385518597</v>
      </c>
    </row>
    <row r="31" spans="1:7" ht="13.8" thickBot="1" x14ac:dyDescent="0.3">
      <c r="A31" s="161" t="s">
        <v>209</v>
      </c>
      <c r="B31" s="127">
        <v>8.8149166199568765E-2</v>
      </c>
      <c r="C31" s="127">
        <v>7.9520156213560511E-2</v>
      </c>
      <c r="D31" s="801" t="s">
        <v>226</v>
      </c>
      <c r="E31" s="127">
        <v>0.18302209701428324</v>
      </c>
      <c r="F31" s="128">
        <v>0.13166216015717536</v>
      </c>
    </row>
    <row r="32" spans="1:7" x14ac:dyDescent="0.25">
      <c r="A32" s="72" t="s">
        <v>227</v>
      </c>
      <c r="B32" s="1"/>
      <c r="C32" s="1"/>
      <c r="D32" s="1"/>
      <c r="E32" s="1"/>
      <c r="F32" s="1"/>
      <c r="G32" s="5"/>
    </row>
    <row r="33" spans="1:7" x14ac:dyDescent="0.25">
      <c r="A33" s="1"/>
      <c r="B33" s="1"/>
      <c r="C33" s="1"/>
      <c r="D33" s="1"/>
      <c r="E33" s="1"/>
      <c r="F33" s="1"/>
    </row>
    <row r="34" spans="1:7" x14ac:dyDescent="0.25">
      <c r="A34" s="1"/>
      <c r="B34" s="1"/>
      <c r="C34" s="1"/>
      <c r="D34" s="1"/>
      <c r="E34" s="1"/>
      <c r="F34" s="1"/>
    </row>
    <row r="35" spans="1:7" ht="25.5" customHeight="1" thickBot="1" x14ac:dyDescent="0.3">
      <c r="A35" s="1053" t="s">
        <v>641</v>
      </c>
      <c r="B35" s="1053"/>
      <c r="C35" s="1053"/>
      <c r="D35" s="1053"/>
      <c r="E35" s="1053"/>
      <c r="F35" s="1053"/>
      <c r="G35" s="1053"/>
    </row>
    <row r="36" spans="1:7" ht="13.8" thickBot="1" x14ac:dyDescent="0.3">
      <c r="A36" s="96"/>
      <c r="B36" s="10" t="s">
        <v>900</v>
      </c>
      <c r="C36" s="10" t="s">
        <v>901</v>
      </c>
      <c r="D36" s="10" t="s">
        <v>902</v>
      </c>
      <c r="E36" s="10" t="s">
        <v>903</v>
      </c>
      <c r="F36" s="53" t="s">
        <v>904</v>
      </c>
      <c r="G36" s="176" t="s">
        <v>905</v>
      </c>
    </row>
    <row r="37" spans="1:7" ht="13.8" thickBot="1" x14ac:dyDescent="0.3">
      <c r="A37" s="70" t="s">
        <v>180</v>
      </c>
      <c r="B37" s="498">
        <v>104.86180971420492</v>
      </c>
      <c r="C37" s="498">
        <v>115.87699766129836</v>
      </c>
      <c r="D37" s="796" t="s">
        <v>226</v>
      </c>
      <c r="E37" s="498">
        <v>126.78771092400294</v>
      </c>
      <c r="F37" s="499">
        <v>132.24662377052115</v>
      </c>
      <c r="G37" s="170">
        <v>4.3055535956401325E-2</v>
      </c>
    </row>
    <row r="38" spans="1:7" ht="13.8" thickTop="1" x14ac:dyDescent="0.25">
      <c r="A38" s="146" t="s">
        <v>199</v>
      </c>
      <c r="B38" s="500">
        <v>79.989843013167956</v>
      </c>
      <c r="C38" s="500">
        <v>86.470846140771357</v>
      </c>
      <c r="D38" s="798" t="s">
        <v>226</v>
      </c>
      <c r="E38" s="500">
        <v>87.427878592812434</v>
      </c>
      <c r="F38" s="501">
        <v>87.256754696817822</v>
      </c>
      <c r="G38" s="173">
        <v>-1.957314974913249E-3</v>
      </c>
    </row>
    <row r="39" spans="1:7" x14ac:dyDescent="0.25">
      <c r="A39" s="125" t="s">
        <v>200</v>
      </c>
      <c r="B39" s="502">
        <v>139.04325357569817</v>
      </c>
      <c r="C39" s="502">
        <v>145.68642307326317</v>
      </c>
      <c r="D39" s="799" t="s">
        <v>226</v>
      </c>
      <c r="E39" s="502">
        <v>133.81155330358476</v>
      </c>
      <c r="F39" s="503">
        <v>150.95373316193869</v>
      </c>
      <c r="G39" s="171">
        <v>0.12810687444500868</v>
      </c>
    </row>
    <row r="40" spans="1:7" x14ac:dyDescent="0.25">
      <c r="A40" s="147" t="s">
        <v>201</v>
      </c>
      <c r="B40" s="504">
        <v>126.0968209675395</v>
      </c>
      <c r="C40" s="504">
        <v>129.86522609795622</v>
      </c>
      <c r="D40" s="767" t="s">
        <v>226</v>
      </c>
      <c r="E40" s="504">
        <v>127.60835431563459</v>
      </c>
      <c r="F40" s="505">
        <v>158.59806319415392</v>
      </c>
      <c r="G40" s="174">
        <v>0.24285015698789936</v>
      </c>
    </row>
    <row r="41" spans="1:7" x14ac:dyDescent="0.25">
      <c r="A41" s="148" t="s">
        <v>202</v>
      </c>
      <c r="B41" s="502">
        <v>127.61820823365059</v>
      </c>
      <c r="C41" s="502">
        <v>159.82262020123204</v>
      </c>
      <c r="D41" s="799" t="s">
        <v>226</v>
      </c>
      <c r="E41" s="502">
        <v>82.786640237447202</v>
      </c>
      <c r="F41" s="503">
        <v>125.38481063678466</v>
      </c>
      <c r="G41" s="171">
        <v>0.51455368012469327</v>
      </c>
    </row>
    <row r="42" spans="1:7" x14ac:dyDescent="0.25">
      <c r="A42" s="95" t="s">
        <v>203</v>
      </c>
      <c r="B42" s="504">
        <v>94.329427272227463</v>
      </c>
      <c r="C42" s="504">
        <v>108.69718923444486</v>
      </c>
      <c r="D42" s="767" t="s">
        <v>226</v>
      </c>
      <c r="E42" s="504">
        <v>140.18346684589187</v>
      </c>
      <c r="F42" s="505">
        <v>135.05047334026816</v>
      </c>
      <c r="G42" s="174">
        <v>-3.6616254549237115E-2</v>
      </c>
    </row>
    <row r="43" spans="1:7" x14ac:dyDescent="0.25">
      <c r="A43" s="148" t="s">
        <v>204</v>
      </c>
      <c r="B43" s="502">
        <v>124.90107315800937</v>
      </c>
      <c r="C43" s="502">
        <v>126.07403390053615</v>
      </c>
      <c r="D43" s="799" t="s">
        <v>226</v>
      </c>
      <c r="E43" s="502">
        <v>137.75719980759581</v>
      </c>
      <c r="F43" s="503">
        <v>148.66355482430404</v>
      </c>
      <c r="G43" s="171">
        <v>7.9170853007618058E-2</v>
      </c>
    </row>
    <row r="44" spans="1:7" x14ac:dyDescent="0.25">
      <c r="A44" s="95" t="s">
        <v>205</v>
      </c>
      <c r="B44" s="504">
        <v>115.77020203240636</v>
      </c>
      <c r="C44" s="504">
        <v>117.88586877394211</v>
      </c>
      <c r="D44" s="767" t="s">
        <v>226</v>
      </c>
      <c r="E44" s="504">
        <v>183.32496556655303</v>
      </c>
      <c r="F44" s="505">
        <v>159.72658933098299</v>
      </c>
      <c r="G44" s="174">
        <v>-0.12872429111136563</v>
      </c>
    </row>
    <row r="45" spans="1:7" x14ac:dyDescent="0.25">
      <c r="A45" s="125" t="s">
        <v>206</v>
      </c>
      <c r="B45" s="502">
        <v>171.07325554612748</v>
      </c>
      <c r="C45" s="502">
        <v>148.55845383076232</v>
      </c>
      <c r="D45" s="799" t="s">
        <v>226</v>
      </c>
      <c r="E45" s="502">
        <v>155.53255360271572</v>
      </c>
      <c r="F45" s="503">
        <v>167.53459103123342</v>
      </c>
      <c r="G45" s="171">
        <v>7.7167365612571759E-2</v>
      </c>
    </row>
    <row r="46" spans="1:7" x14ac:dyDescent="0.25">
      <c r="A46" s="95" t="s">
        <v>207</v>
      </c>
      <c r="B46" s="504">
        <v>272.49565936666107</v>
      </c>
      <c r="C46" s="504">
        <v>275.13428879318587</v>
      </c>
      <c r="D46" s="767" t="s">
        <v>226</v>
      </c>
      <c r="E46" s="504">
        <v>212.33355806897831</v>
      </c>
      <c r="F46" s="505">
        <v>246.90114705472089</v>
      </c>
      <c r="G46" s="174">
        <v>0.16279851993302463</v>
      </c>
    </row>
    <row r="47" spans="1:7" x14ac:dyDescent="0.25">
      <c r="A47" s="125" t="s">
        <v>208</v>
      </c>
      <c r="B47" s="502">
        <v>178.32136933963301</v>
      </c>
      <c r="C47" s="502">
        <v>264.56946880460663</v>
      </c>
      <c r="D47" s="799" t="s">
        <v>226</v>
      </c>
      <c r="E47" s="502">
        <v>218.63077866110888</v>
      </c>
      <c r="F47" s="503">
        <v>174.77072197027005</v>
      </c>
      <c r="G47" s="171">
        <v>-0.2006124524618037</v>
      </c>
    </row>
    <row r="48" spans="1:7" ht="13.8" thickBot="1" x14ac:dyDescent="0.3">
      <c r="A48" s="161" t="s">
        <v>209</v>
      </c>
      <c r="B48" s="495">
        <v>239.4045188027003</v>
      </c>
      <c r="C48" s="495">
        <v>267.50263042926429</v>
      </c>
      <c r="D48" s="800" t="s">
        <v>226</v>
      </c>
      <c r="E48" s="495">
        <v>239.23240705770385</v>
      </c>
      <c r="F48" s="497">
        <v>362.68141708403806</v>
      </c>
      <c r="G48" s="178">
        <v>0.51602126795705305</v>
      </c>
    </row>
    <row r="49" spans="1:7" x14ac:dyDescent="0.25">
      <c r="A49" s="72" t="s">
        <v>227</v>
      </c>
    </row>
    <row r="52" spans="1:7" ht="25.5" customHeight="1" thickBot="1" x14ac:dyDescent="0.3">
      <c r="A52" s="1053" t="s">
        <v>642</v>
      </c>
      <c r="B52" s="1053"/>
      <c r="C52" s="1053"/>
      <c r="D52" s="1053"/>
      <c r="E52" s="1053"/>
      <c r="F52" s="1053"/>
      <c r="G52" s="1053"/>
    </row>
    <row r="53" spans="1:7" ht="13.8" thickBot="1" x14ac:dyDescent="0.3">
      <c r="A53" s="96"/>
      <c r="B53" s="10" t="s">
        <v>900</v>
      </c>
      <c r="C53" s="10" t="s">
        <v>901</v>
      </c>
      <c r="D53" s="10" t="s">
        <v>902</v>
      </c>
      <c r="E53" s="10" t="s">
        <v>903</v>
      </c>
      <c r="F53" s="53" t="s">
        <v>904</v>
      </c>
      <c r="G53" s="176" t="s">
        <v>905</v>
      </c>
    </row>
    <row r="54" spans="1:7" ht="13.8" thickBot="1" x14ac:dyDescent="0.3">
      <c r="A54" s="70" t="s">
        <v>180</v>
      </c>
      <c r="B54" s="498">
        <v>151.30822067162023</v>
      </c>
      <c r="C54" s="498">
        <v>171.71842224443506</v>
      </c>
      <c r="D54" s="796" t="s">
        <v>226</v>
      </c>
      <c r="E54" s="498">
        <v>217.28394232940417</v>
      </c>
      <c r="F54" s="499">
        <v>215.34902993638482</v>
      </c>
      <c r="G54" s="170">
        <v>-8.9049948757189412E-3</v>
      </c>
    </row>
    <row r="55" spans="1:7" ht="13.8" thickTop="1" x14ac:dyDescent="0.25">
      <c r="A55" s="146" t="s">
        <v>199</v>
      </c>
      <c r="B55" s="500">
        <v>91.880989121919157</v>
      </c>
      <c r="C55" s="500">
        <v>100.41355184063707</v>
      </c>
      <c r="D55" s="798" t="s">
        <v>226</v>
      </c>
      <c r="E55" s="500">
        <v>96.922904131310659</v>
      </c>
      <c r="F55" s="501">
        <v>97.370334664106338</v>
      </c>
      <c r="G55" s="173">
        <v>4.6163549968487594E-3</v>
      </c>
    </row>
    <row r="56" spans="1:7" x14ac:dyDescent="0.25">
      <c r="A56" s="125" t="s">
        <v>200</v>
      </c>
      <c r="B56" s="502">
        <v>492.88805006160976</v>
      </c>
      <c r="C56" s="502">
        <v>573.84999766869953</v>
      </c>
      <c r="D56" s="799" t="s">
        <v>226</v>
      </c>
      <c r="E56" s="502">
        <v>386.56766000000465</v>
      </c>
      <c r="F56" s="503">
        <v>421.48842643436979</v>
      </c>
      <c r="G56" s="171">
        <v>9.0335457535078545E-2</v>
      </c>
    </row>
    <row r="57" spans="1:7" x14ac:dyDescent="0.25">
      <c r="A57" s="147" t="s">
        <v>201</v>
      </c>
      <c r="B57" s="504">
        <v>525.99312392105344</v>
      </c>
      <c r="C57" s="504">
        <v>533.59448547961836</v>
      </c>
      <c r="D57" s="767" t="s">
        <v>226</v>
      </c>
      <c r="E57" s="504">
        <v>479.0544697075357</v>
      </c>
      <c r="F57" s="505">
        <v>546.18202794903789</v>
      </c>
      <c r="G57" s="174">
        <v>0.14012510577864723</v>
      </c>
    </row>
    <row r="58" spans="1:7" x14ac:dyDescent="0.25">
      <c r="A58" s="148" t="s">
        <v>202</v>
      </c>
      <c r="B58" s="502">
        <v>482.02715681209389</v>
      </c>
      <c r="C58" s="502">
        <v>553.61727217891143</v>
      </c>
      <c r="D58" s="799" t="s">
        <v>226</v>
      </c>
      <c r="E58" s="502">
        <v>475.56768229596571</v>
      </c>
      <c r="F58" s="503">
        <v>519.20375779858773</v>
      </c>
      <c r="G58" s="171">
        <v>9.1755762906246874E-2</v>
      </c>
    </row>
    <row r="59" spans="1:7" x14ac:dyDescent="0.25">
      <c r="A59" s="95" t="s">
        <v>203</v>
      </c>
      <c r="B59" s="504">
        <v>174.95277249490377</v>
      </c>
      <c r="C59" s="504">
        <v>180.04509611857651</v>
      </c>
      <c r="D59" s="767" t="s">
        <v>226</v>
      </c>
      <c r="E59" s="504">
        <v>256.20169350746062</v>
      </c>
      <c r="F59" s="505">
        <v>212.53080128033869</v>
      </c>
      <c r="G59" s="174">
        <v>-0.17045512708857335</v>
      </c>
    </row>
    <row r="60" spans="1:7" x14ac:dyDescent="0.25">
      <c r="A60" s="148" t="s">
        <v>204</v>
      </c>
      <c r="B60" s="502">
        <v>290.80276476196786</v>
      </c>
      <c r="C60" s="502">
        <v>322.21593728322063</v>
      </c>
      <c r="D60" s="799" t="s">
        <v>226</v>
      </c>
      <c r="E60" s="502">
        <v>329.09365348620082</v>
      </c>
      <c r="F60" s="503">
        <v>318.4875232409687</v>
      </c>
      <c r="G60" s="171">
        <v>-3.2228303806159042E-2</v>
      </c>
    </row>
    <row r="61" spans="1:7" x14ac:dyDescent="0.25">
      <c r="A61" s="95" t="s">
        <v>205</v>
      </c>
      <c r="B61" s="504">
        <v>299.08374011965242</v>
      </c>
      <c r="C61" s="504">
        <v>339.80300037595157</v>
      </c>
      <c r="D61" s="767" t="s">
        <v>226</v>
      </c>
      <c r="E61" s="504">
        <v>530.33262432408515</v>
      </c>
      <c r="F61" s="505">
        <v>487.56311101861291</v>
      </c>
      <c r="G61" s="174">
        <v>-8.0646581680662077E-2</v>
      </c>
    </row>
    <row r="62" spans="1:7" x14ac:dyDescent="0.25">
      <c r="A62" s="125" t="s">
        <v>206</v>
      </c>
      <c r="B62" s="502">
        <v>576.09866097115571</v>
      </c>
      <c r="C62" s="502">
        <v>602.85408819285612</v>
      </c>
      <c r="D62" s="799" t="s">
        <v>226</v>
      </c>
      <c r="E62" s="502">
        <v>736.10100581319568</v>
      </c>
      <c r="F62" s="503">
        <v>623.19097531252135</v>
      </c>
      <c r="G62" s="171">
        <v>-0.15338931696736213</v>
      </c>
    </row>
    <row r="63" spans="1:7" x14ac:dyDescent="0.25">
      <c r="A63" s="95" t="s">
        <v>207</v>
      </c>
      <c r="B63" s="504">
        <v>1506.7647712726762</v>
      </c>
      <c r="C63" s="504">
        <v>1423.0218114030065</v>
      </c>
      <c r="D63" s="767" t="s">
        <v>226</v>
      </c>
      <c r="E63" s="504">
        <v>1249.3403553832138</v>
      </c>
      <c r="F63" s="505">
        <v>1268.4121157509937</v>
      </c>
      <c r="G63" s="174">
        <v>1.5265464119207151E-2</v>
      </c>
    </row>
    <row r="64" spans="1:7" x14ac:dyDescent="0.25">
      <c r="A64" s="125" t="s">
        <v>208</v>
      </c>
      <c r="B64" s="502">
        <v>1384.9037474526015</v>
      </c>
      <c r="C64" s="502">
        <v>1451.9686525514367</v>
      </c>
      <c r="D64" s="799" t="s">
        <v>226</v>
      </c>
      <c r="E64" s="502">
        <v>1124.2769780119029</v>
      </c>
      <c r="F64" s="503">
        <v>1413.0413141612707</v>
      </c>
      <c r="G64" s="171">
        <v>0.25684448031658502</v>
      </c>
    </row>
    <row r="65" spans="1:7" ht="13.8" thickBot="1" x14ac:dyDescent="0.3">
      <c r="A65" s="161" t="s">
        <v>209</v>
      </c>
      <c r="B65" s="495">
        <v>1082.3627245207661</v>
      </c>
      <c r="C65" s="495">
        <v>985.94499092618764</v>
      </c>
      <c r="D65" s="800" t="s">
        <v>226</v>
      </c>
      <c r="E65" s="495">
        <v>1698.5366542638778</v>
      </c>
      <c r="F65" s="497">
        <v>1472.0453525854073</v>
      </c>
      <c r="G65" s="178">
        <v>-0.13334495968038362</v>
      </c>
    </row>
    <row r="66" spans="1:7" x14ac:dyDescent="0.25">
      <c r="A66" s="72" t="s">
        <v>227</v>
      </c>
    </row>
  </sheetData>
  <mergeCells count="4">
    <mergeCell ref="A35:G35"/>
    <mergeCell ref="A52:G52"/>
    <mergeCell ref="A1:G1"/>
    <mergeCell ref="A18:G18"/>
  </mergeCells>
  <pageMargins left="0.78740157480314965" right="0.59055118110236227" top="0.78740157480314965" bottom="0.39370078740157483" header="0" footer="0.39370078740157483"/>
  <pageSetup paperSize="9" orientation="portrait" r:id="rId1"/>
  <headerFooter scaleWithDoc="0">
    <oddFooter>&amp;R&amp;9&amp;P</oddFooter>
  </headerFooter>
  <rowBreaks count="1" manualBreakCount="1">
    <brk id="51" max="6" man="1"/>
  </rowBreaks>
  <legacyDrawingHF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3"/>
  <sheetViews>
    <sheetView showZeros="0" zoomScaleNormal="100" workbookViewId="0"/>
  </sheetViews>
  <sheetFormatPr baseColWidth="10" defaultRowHeight="13.2" x14ac:dyDescent="0.25"/>
  <cols>
    <col min="1" max="1" width="18.5546875" bestFit="1" customWidth="1"/>
    <col min="2" max="2" width="12.33203125" bestFit="1" customWidth="1"/>
    <col min="3" max="14" width="10.88671875" bestFit="1" customWidth="1"/>
  </cols>
  <sheetData>
    <row r="1" spans="1:14" ht="13.8" thickBot="1" x14ac:dyDescent="0.3">
      <c r="A1" s="1055" t="s">
        <v>356</v>
      </c>
      <c r="B1" s="1055"/>
      <c r="C1" s="1055"/>
      <c r="D1" s="1055"/>
      <c r="E1" s="1055"/>
      <c r="F1" s="1055"/>
      <c r="G1" s="1055"/>
      <c r="H1" s="1055"/>
      <c r="I1" s="1055"/>
      <c r="J1" s="1055"/>
      <c r="K1" s="1055"/>
      <c r="L1" s="1055"/>
      <c r="M1" s="1055"/>
      <c r="N1" s="1055"/>
    </row>
    <row r="2" spans="1:14" ht="13.8" thickBot="1" x14ac:dyDescent="0.3">
      <c r="A2" s="71"/>
      <c r="B2" s="81" t="s">
        <v>180</v>
      </c>
      <c r="C2" s="10" t="s">
        <v>181</v>
      </c>
      <c r="D2" s="59" t="s">
        <v>182</v>
      </c>
      <c r="E2" s="111" t="s">
        <v>183</v>
      </c>
      <c r="F2" s="111" t="s">
        <v>184</v>
      </c>
      <c r="G2" s="111" t="s">
        <v>185</v>
      </c>
      <c r="H2" s="111" t="s">
        <v>186</v>
      </c>
      <c r="I2" s="111" t="s">
        <v>187</v>
      </c>
      <c r="J2" s="111" t="s">
        <v>188</v>
      </c>
      <c r="K2" s="111" t="s">
        <v>189</v>
      </c>
      <c r="L2" s="111" t="s">
        <v>190</v>
      </c>
      <c r="M2" s="111" t="s">
        <v>191</v>
      </c>
      <c r="N2" s="53" t="s">
        <v>192</v>
      </c>
    </row>
    <row r="3" spans="1:14" ht="13.8" thickBot="1" x14ac:dyDescent="0.3">
      <c r="A3" s="70" t="s">
        <v>180</v>
      </c>
      <c r="B3" s="82">
        <v>2075984754.6451597</v>
      </c>
      <c r="C3" s="66">
        <v>121976874.74333999</v>
      </c>
      <c r="D3" s="77">
        <v>103109092.25972229</v>
      </c>
      <c r="E3" s="131">
        <v>117723775.12808339</v>
      </c>
      <c r="F3" s="131">
        <v>191507027.71904358</v>
      </c>
      <c r="G3" s="131">
        <v>200888711.01528534</v>
      </c>
      <c r="H3" s="131">
        <v>207848023.47742826</v>
      </c>
      <c r="I3" s="131">
        <v>235124198.44606647</v>
      </c>
      <c r="J3" s="131">
        <v>216869107.31768179</v>
      </c>
      <c r="K3" s="131">
        <v>239727814.83646983</v>
      </c>
      <c r="L3" s="131">
        <v>203005524.92683825</v>
      </c>
      <c r="M3" s="131">
        <v>120214134.34864074</v>
      </c>
      <c r="N3" s="67">
        <v>117990470.42656016</v>
      </c>
    </row>
    <row r="4" spans="1:14" ht="13.8" thickTop="1" x14ac:dyDescent="0.25">
      <c r="A4" s="146" t="s">
        <v>195</v>
      </c>
      <c r="B4" s="117">
        <v>915382015.90184188</v>
      </c>
      <c r="C4" s="33">
        <v>40759620.651843399</v>
      </c>
      <c r="D4" s="34">
        <v>43480618.802150734</v>
      </c>
      <c r="E4" s="132">
        <v>50662600.634464689</v>
      </c>
      <c r="F4" s="132">
        <v>75850161.720865086</v>
      </c>
      <c r="G4" s="132">
        <v>81066385.084264591</v>
      </c>
      <c r="H4" s="132">
        <v>82717967.336277813</v>
      </c>
      <c r="I4" s="132">
        <v>126654895.60115218</v>
      </c>
      <c r="J4" s="132">
        <v>117486246.65687844</v>
      </c>
      <c r="K4" s="132">
        <v>86913537.153708518</v>
      </c>
      <c r="L4" s="132">
        <v>94090469.433799177</v>
      </c>
      <c r="M4" s="132">
        <v>58904202.17447751</v>
      </c>
      <c r="N4" s="54">
        <v>56795310.651959866</v>
      </c>
    </row>
    <row r="5" spans="1:14" x14ac:dyDescent="0.25">
      <c r="A5" s="125" t="s">
        <v>196</v>
      </c>
      <c r="B5" s="120">
        <v>1112113701.6551626</v>
      </c>
      <c r="C5" s="107">
        <v>80577822.656226054</v>
      </c>
      <c r="D5" s="121">
        <v>58407397.409858428</v>
      </c>
      <c r="E5" s="133">
        <v>65939586.6793878</v>
      </c>
      <c r="F5" s="133">
        <v>113324588.27267888</v>
      </c>
      <c r="G5" s="133">
        <v>112046969.4369712</v>
      </c>
      <c r="H5" s="133">
        <v>120346198.30419248</v>
      </c>
      <c r="I5" s="133">
        <v>104267310.50829515</v>
      </c>
      <c r="J5" s="133">
        <v>89458640.237374365</v>
      </c>
      <c r="K5" s="133">
        <v>146063913.73755792</v>
      </c>
      <c r="L5" s="133">
        <v>101199622.02278736</v>
      </c>
      <c r="M5" s="133">
        <v>59861645.356127985</v>
      </c>
      <c r="N5" s="129">
        <v>60620007.033705004</v>
      </c>
    </row>
    <row r="6" spans="1:14" x14ac:dyDescent="0.25">
      <c r="A6" s="165" t="s">
        <v>197</v>
      </c>
      <c r="B6" s="968">
        <v>40190682.637541622</v>
      </c>
      <c r="C6" s="969">
        <v>179360.01816981539</v>
      </c>
      <c r="D6" s="970">
        <v>1221076.0477131363</v>
      </c>
      <c r="E6" s="971">
        <v>1121587.8142309086</v>
      </c>
      <c r="F6" s="971">
        <v>1836195.3351486772</v>
      </c>
      <c r="G6" s="971">
        <v>7284945.4482143112</v>
      </c>
      <c r="H6" s="971">
        <v>2954193.8720464264</v>
      </c>
      <c r="I6" s="971">
        <v>1647854.8634684384</v>
      </c>
      <c r="J6" s="971">
        <v>8708410.7390642781</v>
      </c>
      <c r="K6" s="971">
        <v>6156546.1866707345</v>
      </c>
      <c r="L6" s="971">
        <v>7350300.8119700933</v>
      </c>
      <c r="M6" s="971">
        <v>1155058.7599494995</v>
      </c>
      <c r="N6" s="972">
        <v>575152.74089530192</v>
      </c>
    </row>
    <row r="7" spans="1:14" ht="13.8" thickBot="1" x14ac:dyDescent="0.3">
      <c r="A7" s="162" t="s">
        <v>198</v>
      </c>
      <c r="B7" s="973">
        <v>8298354.4506138554</v>
      </c>
      <c r="C7" s="12">
        <v>460071.41710071918</v>
      </c>
      <c r="D7" s="974">
        <v>0</v>
      </c>
      <c r="E7" s="975">
        <v>0</v>
      </c>
      <c r="F7" s="975">
        <v>496082.39035092044</v>
      </c>
      <c r="G7" s="975">
        <v>490411.04583523382</v>
      </c>
      <c r="H7" s="975">
        <v>1829663.9649115228</v>
      </c>
      <c r="I7" s="975">
        <v>2554137.4731507031</v>
      </c>
      <c r="J7" s="975">
        <v>1215809.6843647109</v>
      </c>
      <c r="K7" s="975">
        <v>593817.75853268034</v>
      </c>
      <c r="L7" s="975">
        <v>365132.65828163107</v>
      </c>
      <c r="M7" s="975">
        <v>293228.05808573368</v>
      </c>
      <c r="N7" s="58">
        <v>0</v>
      </c>
    </row>
    <row r="8" spans="1:14" x14ac:dyDescent="0.25">
      <c r="A8" s="72"/>
    </row>
    <row r="10" spans="1:14" ht="13.8" thickBot="1" x14ac:dyDescent="0.3">
      <c r="A10" s="1056" t="s">
        <v>357</v>
      </c>
      <c r="B10" s="1056"/>
      <c r="C10" s="1056"/>
      <c r="D10" s="1056"/>
      <c r="E10" s="1056"/>
      <c r="F10" s="1056"/>
      <c r="G10" s="1056"/>
      <c r="H10" s="1056"/>
      <c r="I10" s="1056"/>
      <c r="J10" s="1056"/>
      <c r="K10" s="1056"/>
      <c r="L10" s="1056"/>
      <c r="M10" s="1056"/>
      <c r="N10" s="1056"/>
    </row>
    <row r="11" spans="1:14" ht="13.8" thickBot="1" x14ac:dyDescent="0.3">
      <c r="A11" s="96"/>
      <c r="B11" s="85" t="s">
        <v>180</v>
      </c>
      <c r="C11" s="10" t="s">
        <v>181</v>
      </c>
      <c r="D11" s="59" t="s">
        <v>182</v>
      </c>
      <c r="E11" s="111" t="s">
        <v>183</v>
      </c>
      <c r="F11" s="111" t="s">
        <v>184</v>
      </c>
      <c r="G11" s="111" t="s">
        <v>185</v>
      </c>
      <c r="H11" s="111" t="s">
        <v>186</v>
      </c>
      <c r="I11" s="111" t="s">
        <v>187</v>
      </c>
      <c r="J11" s="111" t="s">
        <v>188</v>
      </c>
      <c r="K11" s="111" t="s">
        <v>189</v>
      </c>
      <c r="L11" s="111" t="s">
        <v>190</v>
      </c>
      <c r="M11" s="111" t="s">
        <v>191</v>
      </c>
      <c r="N11" s="111" t="s">
        <v>192</v>
      </c>
    </row>
    <row r="12" spans="1:14" ht="13.8" thickBot="1" x14ac:dyDescent="0.3">
      <c r="A12" s="97" t="s">
        <v>180</v>
      </c>
      <c r="B12" s="86">
        <v>1</v>
      </c>
      <c r="C12" s="68">
        <v>5.8756151494084086E-2</v>
      </c>
      <c r="D12" s="68">
        <v>4.966755754299667E-2</v>
      </c>
      <c r="E12" s="68">
        <v>5.6707437212469063E-2</v>
      </c>
      <c r="F12" s="68">
        <v>9.2248764009722775E-2</v>
      </c>
      <c r="G12" s="68">
        <v>9.6767912464570338E-2</v>
      </c>
      <c r="H12" s="68">
        <v>0.10012020705467799</v>
      </c>
      <c r="I12" s="68">
        <v>0.11325911614714886</v>
      </c>
      <c r="J12" s="68">
        <v>0.10446565507401831</v>
      </c>
      <c r="K12" s="68">
        <v>0.11547667404592554</v>
      </c>
      <c r="L12" s="68">
        <v>9.7787579832944019E-2</v>
      </c>
      <c r="M12" s="68">
        <v>5.7907041022171903E-2</v>
      </c>
      <c r="N12" s="68">
        <v>5.6835904099270626E-2</v>
      </c>
    </row>
    <row r="13" spans="1:14" ht="13.8" thickTop="1" x14ac:dyDescent="0.25">
      <c r="A13" s="146" t="s">
        <v>195</v>
      </c>
      <c r="B13" s="122">
        <v>1</v>
      </c>
      <c r="C13" s="52">
        <v>4.4527443126230401E-2</v>
      </c>
      <c r="D13" s="52">
        <v>4.7499970555258585E-2</v>
      </c>
      <c r="E13" s="52">
        <v>5.5345855341664627E-2</v>
      </c>
      <c r="F13" s="52">
        <v>8.2861756516088944E-2</v>
      </c>
      <c r="G13" s="52">
        <v>8.8560167969213732E-2</v>
      </c>
      <c r="H13" s="52">
        <v>9.0364422611889955E-2</v>
      </c>
      <c r="I13" s="52">
        <v>0.13836288391177398</v>
      </c>
      <c r="J13" s="52">
        <v>0.12834668435246679</v>
      </c>
      <c r="K13" s="52">
        <v>9.4947831226595142E-2</v>
      </c>
      <c r="L13" s="52">
        <v>0.1027881996797812</v>
      </c>
      <c r="M13" s="52">
        <v>6.4349311163213754E-2</v>
      </c>
      <c r="N13" s="52">
        <v>6.2045473545823009E-2</v>
      </c>
    </row>
    <row r="14" spans="1:14" x14ac:dyDescent="0.25">
      <c r="A14" s="125" t="s">
        <v>196</v>
      </c>
      <c r="B14" s="123">
        <v>1</v>
      </c>
      <c r="C14" s="109">
        <v>7.2454662267268002E-2</v>
      </c>
      <c r="D14" s="109">
        <v>5.2519267879651603E-2</v>
      </c>
      <c r="E14" s="109">
        <v>5.9292126858296677E-2</v>
      </c>
      <c r="F14" s="109">
        <v>0.10190018170266001</v>
      </c>
      <c r="G14" s="109">
        <v>0.10075136136728764</v>
      </c>
      <c r="H14" s="109">
        <v>0.10821393363383693</v>
      </c>
      <c r="I14" s="109">
        <v>9.3755980483932314E-2</v>
      </c>
      <c r="J14" s="109">
        <v>8.0440192494915561E-2</v>
      </c>
      <c r="K14" s="109">
        <v>0.13133901103832324</v>
      </c>
      <c r="L14" s="109">
        <v>9.0997549865784066E-2</v>
      </c>
      <c r="M14" s="109">
        <v>5.382691110363598E-2</v>
      </c>
      <c r="N14" s="109">
        <v>5.4508821304408032E-2</v>
      </c>
    </row>
    <row r="15" spans="1:14" x14ac:dyDescent="0.25">
      <c r="A15" s="165" t="s">
        <v>197</v>
      </c>
      <c r="B15" s="900">
        <v>1</v>
      </c>
      <c r="C15" s="168">
        <v>4.4627263435002571E-3</v>
      </c>
      <c r="D15" s="168">
        <v>3.0382067871933684E-2</v>
      </c>
      <c r="E15" s="168">
        <v>2.7906662455721695E-2</v>
      </c>
      <c r="F15" s="168">
        <v>4.5687090008108243E-2</v>
      </c>
      <c r="G15" s="168">
        <v>0.18125955993117501</v>
      </c>
      <c r="H15" s="168">
        <v>7.3504446259067768E-2</v>
      </c>
      <c r="I15" s="168">
        <v>4.1000917509402976E-2</v>
      </c>
      <c r="J15" s="168">
        <v>0.21667735324629342</v>
      </c>
      <c r="K15" s="168">
        <v>0.15318341920671882</v>
      </c>
      <c r="L15" s="168">
        <v>0.18288569214557873</v>
      </c>
      <c r="M15" s="168">
        <v>2.8739466068948363E-2</v>
      </c>
      <c r="N15" s="168">
        <v>1.4310598953550961E-2</v>
      </c>
    </row>
    <row r="16" spans="1:14" ht="13.8" thickBot="1" x14ac:dyDescent="0.3">
      <c r="A16" s="162" t="s">
        <v>198</v>
      </c>
      <c r="B16" s="976">
        <v>1</v>
      </c>
      <c r="C16" s="977">
        <v>5.5441282948173687E-2</v>
      </c>
      <c r="D16" s="977">
        <v>0</v>
      </c>
      <c r="E16" s="977">
        <v>0</v>
      </c>
      <c r="F16" s="977">
        <v>5.9780814775177944E-2</v>
      </c>
      <c r="G16" s="977">
        <v>5.9097384759089988E-2</v>
      </c>
      <c r="H16" s="977">
        <v>0.22048515471355612</v>
      </c>
      <c r="I16" s="977">
        <v>0.30778842821805058</v>
      </c>
      <c r="J16" s="977">
        <v>0.14651214184696265</v>
      </c>
      <c r="K16" s="977">
        <v>7.155849536997709E-2</v>
      </c>
      <c r="L16" s="977">
        <v>4.4000610055240655E-2</v>
      </c>
      <c r="M16" s="977">
        <v>3.5335687313771305E-2</v>
      </c>
      <c r="N16" s="977">
        <v>0</v>
      </c>
    </row>
    <row r="17" spans="1:14" x14ac:dyDescent="0.25">
      <c r="A17" s="72"/>
      <c r="B17" s="1"/>
      <c r="C17" s="1"/>
      <c r="D17" s="1"/>
      <c r="E17" s="1"/>
      <c r="F17" s="1"/>
      <c r="G17" s="1"/>
      <c r="H17" s="98"/>
      <c r="I17" s="1"/>
    </row>
    <row r="18" spans="1:14" ht="13.5" customHeight="1" x14ac:dyDescent="0.25">
      <c r="A18" s="72"/>
      <c r="B18" s="1"/>
      <c r="C18" s="1"/>
      <c r="D18" s="1"/>
      <c r="E18" s="1"/>
      <c r="F18" s="1"/>
      <c r="G18" s="1"/>
      <c r="H18" s="98"/>
      <c r="I18" s="1"/>
    </row>
    <row r="19" spans="1:14" ht="13.8" thickBot="1" x14ac:dyDescent="0.3">
      <c r="A19" s="1056" t="s">
        <v>358</v>
      </c>
      <c r="B19" s="1056"/>
      <c r="C19" s="1056"/>
      <c r="D19" s="1056"/>
      <c r="E19" s="1056"/>
      <c r="F19" s="1056"/>
      <c r="G19" s="1056"/>
      <c r="H19" s="1056"/>
      <c r="I19" s="1056"/>
      <c r="J19" s="1056"/>
      <c r="K19" s="1056"/>
      <c r="L19" s="1056"/>
      <c r="M19" s="1056"/>
      <c r="N19" s="1056"/>
    </row>
    <row r="20" spans="1:14" ht="13.8" thickBot="1" x14ac:dyDescent="0.3">
      <c r="A20" s="96"/>
      <c r="B20" s="85" t="s">
        <v>180</v>
      </c>
      <c r="C20" s="10" t="s">
        <v>181</v>
      </c>
      <c r="D20" s="59" t="s">
        <v>182</v>
      </c>
      <c r="E20" s="111" t="s">
        <v>183</v>
      </c>
      <c r="F20" s="111" t="s">
        <v>184</v>
      </c>
      <c r="G20" s="111" t="s">
        <v>185</v>
      </c>
      <c r="H20" s="111" t="s">
        <v>186</v>
      </c>
      <c r="I20" s="111" t="s">
        <v>187</v>
      </c>
      <c r="J20" s="111" t="s">
        <v>188</v>
      </c>
      <c r="K20" s="111" t="s">
        <v>189</v>
      </c>
      <c r="L20" s="111" t="s">
        <v>190</v>
      </c>
      <c r="M20" s="111" t="s">
        <v>191</v>
      </c>
      <c r="N20" s="111" t="s">
        <v>192</v>
      </c>
    </row>
    <row r="21" spans="1:14" ht="13.8" thickBot="1" x14ac:dyDescent="0.3">
      <c r="A21" s="97" t="s">
        <v>180</v>
      </c>
      <c r="B21" s="86">
        <v>1</v>
      </c>
      <c r="C21" s="68">
        <v>1</v>
      </c>
      <c r="D21" s="68">
        <v>1</v>
      </c>
      <c r="E21" s="68">
        <v>1</v>
      </c>
      <c r="F21" s="68">
        <v>1</v>
      </c>
      <c r="G21" s="68">
        <v>1</v>
      </c>
      <c r="H21" s="68">
        <v>1</v>
      </c>
      <c r="I21" s="68">
        <v>1</v>
      </c>
      <c r="J21" s="68">
        <v>1</v>
      </c>
      <c r="K21" s="68">
        <v>1</v>
      </c>
      <c r="L21" s="68">
        <v>1</v>
      </c>
      <c r="M21" s="68">
        <v>1</v>
      </c>
      <c r="N21" s="68">
        <v>1</v>
      </c>
    </row>
    <row r="22" spans="1:14" ht="13.8" thickTop="1" x14ac:dyDescent="0.25">
      <c r="A22" s="146" t="s">
        <v>195</v>
      </c>
      <c r="B22" s="122">
        <v>0.440938698539867</v>
      </c>
      <c r="C22" s="52">
        <v>0.33415859143471699</v>
      </c>
      <c r="D22" s="52">
        <v>0.42169529232812047</v>
      </c>
      <c r="E22" s="52">
        <v>0.43035147810494362</v>
      </c>
      <c r="F22" s="52">
        <v>0.39606986032984365</v>
      </c>
      <c r="G22" s="52">
        <v>0.40353877863299326</v>
      </c>
      <c r="H22" s="52">
        <v>0.3979733170051567</v>
      </c>
      <c r="I22" s="52">
        <v>0.53867231207256905</v>
      </c>
      <c r="J22" s="52">
        <v>0.54173804701827877</v>
      </c>
      <c r="K22" s="52">
        <v>0.36255090888387953</v>
      </c>
      <c r="L22" s="52">
        <v>0.46348723497899241</v>
      </c>
      <c r="M22" s="52">
        <v>0.48999398027228352</v>
      </c>
      <c r="N22" s="52">
        <v>0.48135506576618409</v>
      </c>
    </row>
    <row r="23" spans="1:14" x14ac:dyDescent="0.25">
      <c r="A23" s="125" t="s">
        <v>196</v>
      </c>
      <c r="B23" s="123">
        <v>0.53570417565289485</v>
      </c>
      <c r="C23" s="109">
        <v>0.66059917362020837</v>
      </c>
      <c r="D23" s="109">
        <v>0.56646214344255486</v>
      </c>
      <c r="E23" s="109">
        <v>0.56012123810713321</v>
      </c>
      <c r="F23" s="109">
        <v>0.59175159064624661</v>
      </c>
      <c r="G23" s="109">
        <v>0.55775642578763773</v>
      </c>
      <c r="H23" s="109">
        <v>0.57901054958678377</v>
      </c>
      <c r="I23" s="109">
        <v>0.44345631456650053</v>
      </c>
      <c r="J23" s="109">
        <v>0.41250061543496108</v>
      </c>
      <c r="K23" s="109">
        <v>0.60929064004189637</v>
      </c>
      <c r="L23" s="109">
        <v>0.49850673797798845</v>
      </c>
      <c r="M23" s="109">
        <v>0.49795846121155252</v>
      </c>
      <c r="N23" s="109">
        <v>0.51377036479769111</v>
      </c>
    </row>
    <row r="24" spans="1:14" x14ac:dyDescent="0.25">
      <c r="A24" s="165" t="s">
        <v>197</v>
      </c>
      <c r="B24" s="900">
        <v>1.9359815888634144E-2</v>
      </c>
      <c r="C24" s="168">
        <v>1.4704428076815319E-3</v>
      </c>
      <c r="D24" s="168">
        <v>1.1842564229324785E-2</v>
      </c>
      <c r="E24" s="168">
        <v>9.5272837879232276E-3</v>
      </c>
      <c r="F24" s="168">
        <v>9.5881355218071975E-3</v>
      </c>
      <c r="G24" s="168">
        <v>3.6263587990566629E-2</v>
      </c>
      <c r="H24" s="168">
        <v>1.42132401483589E-2</v>
      </c>
      <c r="I24" s="168">
        <v>7.008444364123706E-3</v>
      </c>
      <c r="J24" s="168">
        <v>4.0155146331227895E-2</v>
      </c>
      <c r="K24" s="168">
        <v>2.568140117937678E-2</v>
      </c>
      <c r="L24" s="168">
        <v>3.6207392949620901E-2</v>
      </c>
      <c r="M24" s="168">
        <v>9.6083440288280853E-3</v>
      </c>
      <c r="N24" s="168">
        <v>4.8745694361248398E-3</v>
      </c>
    </row>
    <row r="25" spans="1:14" ht="13.8" thickBot="1" x14ac:dyDescent="0.3">
      <c r="A25" s="162" t="s">
        <v>198</v>
      </c>
      <c r="B25" s="976">
        <v>3.9973099186040324E-3</v>
      </c>
      <c r="C25" s="977">
        <v>3.7717921373931528E-3</v>
      </c>
      <c r="D25" s="977">
        <v>0</v>
      </c>
      <c r="E25" s="977">
        <v>0</v>
      </c>
      <c r="F25" s="977">
        <v>2.5904135021024592E-3</v>
      </c>
      <c r="G25" s="977">
        <v>2.4412075888023349E-3</v>
      </c>
      <c r="H25" s="977">
        <v>8.8028932597004911E-3</v>
      </c>
      <c r="I25" s="977">
        <v>1.0862928996806678E-2</v>
      </c>
      <c r="J25" s="977">
        <v>5.6061912155322613E-3</v>
      </c>
      <c r="K25" s="977">
        <v>2.4770498948474239E-3</v>
      </c>
      <c r="L25" s="977">
        <v>1.7986340933983068E-3</v>
      </c>
      <c r="M25" s="977">
        <v>2.4392144873357749E-3</v>
      </c>
      <c r="N25" s="977">
        <v>0</v>
      </c>
    </row>
    <row r="26" spans="1:14" x14ac:dyDescent="0.25">
      <c r="A26" s="72"/>
    </row>
    <row r="28" spans="1:14" ht="13.8" thickBot="1" x14ac:dyDescent="0.3">
      <c r="A28" s="1055" t="s">
        <v>359</v>
      </c>
      <c r="B28" s="1056"/>
      <c r="C28" s="1056"/>
      <c r="D28" s="1056"/>
      <c r="E28" s="1056"/>
      <c r="F28" s="1056"/>
      <c r="G28" s="1056"/>
      <c r="H28" s="1056"/>
      <c r="I28" s="1056"/>
      <c r="J28" s="1056"/>
      <c r="K28" s="1056"/>
      <c r="L28" s="1056"/>
      <c r="M28" s="1056"/>
      <c r="N28" s="1056"/>
    </row>
    <row r="29" spans="1:14" ht="13.5" customHeight="1" thickBot="1" x14ac:dyDescent="0.3">
      <c r="A29" s="355"/>
      <c r="B29" s="1057" t="s">
        <v>898</v>
      </c>
      <c r="C29" s="1058" t="s">
        <v>906</v>
      </c>
      <c r="D29" s="1058" t="s">
        <v>906</v>
      </c>
      <c r="E29" s="1058" t="s">
        <v>906</v>
      </c>
      <c r="F29" s="1058" t="s">
        <v>906</v>
      </c>
      <c r="G29" s="1058" t="s">
        <v>906</v>
      </c>
      <c r="H29" s="1058" t="s">
        <v>906</v>
      </c>
      <c r="I29" s="1058" t="s">
        <v>906</v>
      </c>
      <c r="J29" s="1058" t="s">
        <v>906</v>
      </c>
      <c r="K29" s="1058" t="s">
        <v>906</v>
      </c>
      <c r="L29" s="1058" t="s">
        <v>906</v>
      </c>
      <c r="M29" s="1058" t="s">
        <v>906</v>
      </c>
      <c r="N29" s="1058" t="s">
        <v>906</v>
      </c>
    </row>
    <row r="30" spans="1:14" ht="13.8" thickBot="1" x14ac:dyDescent="0.3">
      <c r="A30" s="149"/>
      <c r="B30" s="79" t="s">
        <v>180</v>
      </c>
      <c r="C30" s="140" t="s">
        <v>181</v>
      </c>
      <c r="D30" s="134" t="s">
        <v>182</v>
      </c>
      <c r="E30" s="134" t="s">
        <v>183</v>
      </c>
      <c r="F30" s="134" t="s">
        <v>184</v>
      </c>
      <c r="G30" s="134" t="s">
        <v>185</v>
      </c>
      <c r="H30" s="134" t="s">
        <v>186</v>
      </c>
      <c r="I30" s="134" t="s">
        <v>187</v>
      </c>
      <c r="J30" s="134" t="s">
        <v>188</v>
      </c>
      <c r="K30" s="134" t="s">
        <v>189</v>
      </c>
      <c r="L30" s="134" t="s">
        <v>190</v>
      </c>
      <c r="M30" s="134" t="s">
        <v>191</v>
      </c>
      <c r="N30" s="80" t="s">
        <v>192</v>
      </c>
    </row>
    <row r="31" spans="1:14" ht="13.8" thickBot="1" x14ac:dyDescent="0.3">
      <c r="A31" s="150" t="s">
        <v>180</v>
      </c>
      <c r="B31" s="88">
        <v>2.3965667717479766E-2</v>
      </c>
      <c r="C31" s="141">
        <v>-7.7166894550621534E-2</v>
      </c>
      <c r="D31" s="135">
        <v>-0.12409274260393865</v>
      </c>
      <c r="E31" s="135">
        <v>-8.1165472660854276E-2</v>
      </c>
      <c r="F31" s="135">
        <v>0.38699690541914555</v>
      </c>
      <c r="G31" s="135">
        <v>0.2494804088192113</v>
      </c>
      <c r="H31" s="135">
        <v>0.45119475093309558</v>
      </c>
      <c r="I31" s="135">
        <v>4.5024787059272375E-2</v>
      </c>
      <c r="J31" s="135">
        <v>-0.12487990647430014</v>
      </c>
      <c r="K31" s="135">
        <v>-0.10895023770461443</v>
      </c>
      <c r="L31" s="135">
        <v>0.11830211526590073</v>
      </c>
      <c r="M31" s="135">
        <v>-0.11207053189664706</v>
      </c>
      <c r="N31" s="90">
        <v>-0.2056485508672582</v>
      </c>
    </row>
    <row r="32" spans="1:14" ht="13.8" thickTop="1" x14ac:dyDescent="0.25">
      <c r="A32" s="151" t="s">
        <v>195</v>
      </c>
      <c r="B32" s="114">
        <v>6.7895848642954615E-2</v>
      </c>
      <c r="C32" s="142">
        <v>-0.15778503293017332</v>
      </c>
      <c r="D32" s="136">
        <v>-0.13446669597389027</v>
      </c>
      <c r="E32" s="136">
        <v>-0.11833985963088256</v>
      </c>
      <c r="F32" s="136">
        <v>9.7022406333367783E-2</v>
      </c>
      <c r="G32" s="136">
        <v>3.7240242663622025E-2</v>
      </c>
      <c r="H32" s="136">
        <v>0.18567443263516292</v>
      </c>
      <c r="I32" s="136">
        <v>0.34512503546655293</v>
      </c>
      <c r="J32" s="136">
        <v>0.10374657624330319</v>
      </c>
      <c r="K32" s="136">
        <v>3.0983575297178323E-2</v>
      </c>
      <c r="L32" s="136">
        <v>0.42864394292450347</v>
      </c>
      <c r="M32" s="136">
        <v>4.5168832141904147E-3</v>
      </c>
      <c r="N32" s="119">
        <v>-0.23891438435088741</v>
      </c>
    </row>
    <row r="33" spans="1:14" x14ac:dyDescent="0.25">
      <c r="A33" s="152" t="s">
        <v>196</v>
      </c>
      <c r="B33" s="103">
        <v>4.0762001723035901E-3</v>
      </c>
      <c r="C33" s="143">
        <v>-3.0824012891103036E-2</v>
      </c>
      <c r="D33" s="137">
        <v>-0.12309680270265067</v>
      </c>
      <c r="E33" s="137">
        <v>-6.5532743313598041E-2</v>
      </c>
      <c r="F33" s="137">
        <v>0.65797676142320394</v>
      </c>
      <c r="G33" s="137">
        <v>0.52768223712085893</v>
      </c>
      <c r="H33" s="137">
        <v>0.8749274228262931</v>
      </c>
      <c r="I33" s="137">
        <v>-0.14988743777527325</v>
      </c>
      <c r="J33" s="137">
        <v>-0.33834637507363952</v>
      </c>
      <c r="K33" s="137">
        <v>-0.1887727567137677</v>
      </c>
      <c r="L33" s="137">
        <v>5.8202640559850138E-2</v>
      </c>
      <c r="M33" s="137">
        <v>-0.20795688752991781</v>
      </c>
      <c r="N33" s="105">
        <v>-0.16136696087059699</v>
      </c>
    </row>
    <row r="34" spans="1:14" x14ac:dyDescent="0.25">
      <c r="A34" s="902" t="s">
        <v>197</v>
      </c>
      <c r="B34" s="903">
        <v>-0.18033136001595818</v>
      </c>
      <c r="C34" s="904">
        <v>-0.42666923875039331</v>
      </c>
      <c r="D34" s="905">
        <v>1.3737428869300281</v>
      </c>
      <c r="E34" s="905">
        <v>11.781148920806716</v>
      </c>
      <c r="F34" s="905">
        <v>2.3313541504102719</v>
      </c>
      <c r="G34" s="905">
        <v>-2.2273471920992272E-2</v>
      </c>
      <c r="H34" s="905">
        <v>-0.58731281369825661</v>
      </c>
      <c r="I34" s="905">
        <v>-0.50998198546450635</v>
      </c>
      <c r="J34" s="905">
        <v>0.76388540654132631</v>
      </c>
      <c r="K34" s="905">
        <v>0.6725382541481113</v>
      </c>
      <c r="L34" s="905">
        <v>-0.61868126616400332</v>
      </c>
      <c r="M34" s="905">
        <v>0.76996814416995529</v>
      </c>
      <c r="N34" s="906">
        <v>-0.451117398312472</v>
      </c>
    </row>
    <row r="35" spans="1:14" ht="13.8" thickBot="1" x14ac:dyDescent="0.3">
      <c r="A35" s="986" t="s">
        <v>198</v>
      </c>
      <c r="B35" s="987">
        <v>-0.38902852726780812</v>
      </c>
      <c r="C35" s="988">
        <v>0.40524711113145617</v>
      </c>
      <c r="D35" s="989">
        <v>-1</v>
      </c>
      <c r="E35" s="989">
        <v>-1</v>
      </c>
      <c r="F35" s="989">
        <v>16.120136594793998</v>
      </c>
      <c r="G35" s="989">
        <v>-0.73152187214803366</v>
      </c>
      <c r="H35" s="989">
        <v>-0.13507758472496312</v>
      </c>
      <c r="I35" s="989">
        <v>-0.47025130641613089</v>
      </c>
      <c r="J35" s="989">
        <v>-1.2787513139581264E-2</v>
      </c>
      <c r="K35" s="989">
        <v>-0.40867141854902422</v>
      </c>
      <c r="L35" s="989">
        <v>-0.519966034916993</v>
      </c>
      <c r="M35" s="989">
        <v>-0.43209949746423293</v>
      </c>
      <c r="N35" s="990">
        <v>-1</v>
      </c>
    </row>
    <row r="36" spans="1:14" x14ac:dyDescent="0.25">
      <c r="A36" s="72"/>
    </row>
    <row r="38" spans="1:14" ht="13.8" thickBot="1" x14ac:dyDescent="0.3">
      <c r="A38" s="1055" t="s">
        <v>360</v>
      </c>
      <c r="B38" s="1055"/>
      <c r="C38" s="1055"/>
      <c r="D38" s="1055"/>
      <c r="E38" s="1055"/>
      <c r="F38" s="1055"/>
      <c r="G38" s="1055"/>
      <c r="H38" s="1055"/>
      <c r="I38" s="1055"/>
      <c r="J38" s="1055"/>
      <c r="K38" s="1055"/>
      <c r="L38" s="1055"/>
      <c r="M38" s="1055"/>
      <c r="N38" s="1055"/>
    </row>
    <row r="39" spans="1:14" ht="13.8" thickBot="1" x14ac:dyDescent="0.3">
      <c r="A39" s="71"/>
      <c r="B39" s="81" t="s">
        <v>180</v>
      </c>
      <c r="C39" s="10" t="s">
        <v>181</v>
      </c>
      <c r="D39" s="59" t="s">
        <v>182</v>
      </c>
      <c r="E39" s="111" t="s">
        <v>183</v>
      </c>
      <c r="F39" s="111" t="s">
        <v>184</v>
      </c>
      <c r="G39" s="111" t="s">
        <v>185</v>
      </c>
      <c r="H39" s="111" t="s">
        <v>186</v>
      </c>
      <c r="I39" s="111" t="s">
        <v>187</v>
      </c>
      <c r="J39" s="111" t="s">
        <v>188</v>
      </c>
      <c r="K39" s="111" t="s">
        <v>189</v>
      </c>
      <c r="L39" s="111" t="s">
        <v>190</v>
      </c>
      <c r="M39" s="111" t="s">
        <v>191</v>
      </c>
      <c r="N39" s="53" t="s">
        <v>192</v>
      </c>
    </row>
    <row r="40" spans="1:14" ht="13.8" thickBot="1" x14ac:dyDescent="0.3">
      <c r="A40" s="524" t="s">
        <v>180</v>
      </c>
      <c r="B40" s="513">
        <v>132.24662377052067</v>
      </c>
      <c r="C40" s="498">
        <v>124.71090361790208</v>
      </c>
      <c r="D40" s="514">
        <v>121.51884189459275</v>
      </c>
      <c r="E40" s="515">
        <v>126.57353051270702</v>
      </c>
      <c r="F40" s="515">
        <v>128.26971409799765</v>
      </c>
      <c r="G40" s="515">
        <v>141.90909984647499</v>
      </c>
      <c r="H40" s="515">
        <v>142.30145968509427</v>
      </c>
      <c r="I40" s="515">
        <v>116.54111769014389</v>
      </c>
      <c r="J40" s="515">
        <v>111.02753924499606</v>
      </c>
      <c r="K40" s="515">
        <v>152.96045764380287</v>
      </c>
      <c r="L40" s="515">
        <v>169.2080785647282</v>
      </c>
      <c r="M40" s="515">
        <v>132.23671730381227</v>
      </c>
      <c r="N40" s="499">
        <v>127.55143419314965</v>
      </c>
    </row>
    <row r="41" spans="1:14" ht="13.8" thickTop="1" x14ac:dyDescent="0.25">
      <c r="A41" s="146" t="s">
        <v>195</v>
      </c>
      <c r="B41" s="516">
        <v>93.113761397894862</v>
      </c>
      <c r="C41" s="500">
        <v>79.600138345271816</v>
      </c>
      <c r="D41" s="517">
        <v>78.878747712453276</v>
      </c>
      <c r="E41" s="518">
        <v>85.931228860752583</v>
      </c>
      <c r="F41" s="518">
        <v>84.64032563810828</v>
      </c>
      <c r="G41" s="518">
        <v>93.539766631609623</v>
      </c>
      <c r="H41" s="518">
        <v>103.05061973056326</v>
      </c>
      <c r="I41" s="518">
        <v>88.861187549020272</v>
      </c>
      <c r="J41" s="518">
        <v>89.440039012913047</v>
      </c>
      <c r="K41" s="518">
        <v>93.578562113380769</v>
      </c>
      <c r="L41" s="518">
        <v>117.933305550718</v>
      </c>
      <c r="M41" s="518">
        <v>97.947721603512392</v>
      </c>
      <c r="N41" s="501">
        <v>104.10349006270599</v>
      </c>
    </row>
    <row r="42" spans="1:14" x14ac:dyDescent="0.25">
      <c r="A42" s="125" t="s">
        <v>196</v>
      </c>
      <c r="B42" s="519">
        <v>198.6188098760218</v>
      </c>
      <c r="C42" s="502">
        <v>174.95527681240222</v>
      </c>
      <c r="D42" s="520">
        <v>205.37087710273929</v>
      </c>
      <c r="E42" s="521">
        <v>200.92624892894332</v>
      </c>
      <c r="F42" s="521">
        <v>194.21593418342147</v>
      </c>
      <c r="G42" s="521">
        <v>215.39298305138459</v>
      </c>
      <c r="H42" s="521">
        <v>188.55895160346876</v>
      </c>
      <c r="I42" s="521">
        <v>180.53067895636011</v>
      </c>
      <c r="J42" s="521">
        <v>163.63238691593904</v>
      </c>
      <c r="K42" s="521">
        <v>236.27598938589969</v>
      </c>
      <c r="L42" s="521">
        <v>275.30046941294296</v>
      </c>
      <c r="M42" s="521">
        <v>201.77291412672122</v>
      </c>
      <c r="N42" s="503">
        <v>160.61398960761082</v>
      </c>
    </row>
    <row r="43" spans="1:14" x14ac:dyDescent="0.25">
      <c r="A43" s="165" t="s">
        <v>197</v>
      </c>
      <c r="B43" s="978">
        <v>168.36545146919832</v>
      </c>
      <c r="C43" s="506">
        <v>61.491271580045655</v>
      </c>
      <c r="D43" s="979">
        <v>94.880094885761849</v>
      </c>
      <c r="E43" s="980">
        <v>90.945156933741032</v>
      </c>
      <c r="F43" s="980">
        <v>161.09587852802139</v>
      </c>
      <c r="G43" s="980">
        <v>271.48252642898575</v>
      </c>
      <c r="H43" s="980">
        <v>196.89741608108275</v>
      </c>
      <c r="I43" s="980">
        <v>207.75505657242766</v>
      </c>
      <c r="J43" s="980">
        <v>99.0112801729328</v>
      </c>
      <c r="K43" s="980">
        <v>348.90132585959782</v>
      </c>
      <c r="L43" s="980">
        <v>226.49586834264338</v>
      </c>
      <c r="M43" s="980">
        <v>123.89157930826889</v>
      </c>
      <c r="N43" s="507">
        <v>280.59950865364516</v>
      </c>
    </row>
    <row r="44" spans="1:14" ht="13.8" thickBot="1" x14ac:dyDescent="0.3">
      <c r="A44" s="162" t="s">
        <v>198</v>
      </c>
      <c r="B44" s="981">
        <v>285.27940612684887</v>
      </c>
      <c r="C44" s="982">
        <v>180.90394638325512</v>
      </c>
      <c r="D44" s="983">
        <v>0</v>
      </c>
      <c r="E44" s="984">
        <v>0</v>
      </c>
      <c r="F44" s="984">
        <v>253.1309499236489</v>
      </c>
      <c r="G44" s="984">
        <v>253.82786206236119</v>
      </c>
      <c r="H44" s="984">
        <v>390.98838273573631</v>
      </c>
      <c r="I44" s="984">
        <v>380.20148572149378</v>
      </c>
      <c r="J44" s="984">
        <v>240.42600029456642</v>
      </c>
      <c r="K44" s="984">
        <v>224.94030956871603</v>
      </c>
      <c r="L44" s="984">
        <v>196.10415301669613</v>
      </c>
      <c r="M44" s="984">
        <v>172.75857910001395</v>
      </c>
      <c r="N44" s="985">
        <v>0</v>
      </c>
    </row>
    <row r="47" spans="1:14" ht="13.8" thickBot="1" x14ac:dyDescent="0.3">
      <c r="A47" s="1055" t="s">
        <v>361</v>
      </c>
      <c r="B47" s="1056"/>
      <c r="C47" s="1056"/>
      <c r="D47" s="1056"/>
      <c r="E47" s="1056"/>
      <c r="F47" s="1056"/>
      <c r="G47" s="1056"/>
      <c r="H47" s="1056"/>
      <c r="I47" s="1056"/>
      <c r="J47" s="1056"/>
      <c r="K47" s="1056"/>
      <c r="L47" s="1056"/>
      <c r="M47" s="1056"/>
      <c r="N47" s="1056"/>
    </row>
    <row r="48" spans="1:14" ht="13.5" customHeight="1" thickBot="1" x14ac:dyDescent="0.3">
      <c r="A48" s="355"/>
      <c r="B48" s="1057" t="s">
        <v>898</v>
      </c>
      <c r="C48" s="1058" t="s">
        <v>906</v>
      </c>
      <c r="D48" s="1058" t="s">
        <v>906</v>
      </c>
      <c r="E48" s="1058" t="s">
        <v>906</v>
      </c>
      <c r="F48" s="1058" t="s">
        <v>906</v>
      </c>
      <c r="G48" s="1058" t="s">
        <v>906</v>
      </c>
      <c r="H48" s="1058" t="s">
        <v>906</v>
      </c>
      <c r="I48" s="1058" t="s">
        <v>906</v>
      </c>
      <c r="J48" s="1058" t="s">
        <v>906</v>
      </c>
      <c r="K48" s="1058" t="s">
        <v>906</v>
      </c>
      <c r="L48" s="1058" t="s">
        <v>906</v>
      </c>
      <c r="M48" s="1058" t="s">
        <v>906</v>
      </c>
      <c r="N48" s="1058" t="s">
        <v>906</v>
      </c>
    </row>
    <row r="49" spans="1:14" ht="13.8" thickBot="1" x14ac:dyDescent="0.3">
      <c r="A49" s="149"/>
      <c r="B49" s="79" t="s">
        <v>180</v>
      </c>
      <c r="C49" s="140" t="s">
        <v>181</v>
      </c>
      <c r="D49" s="134" t="s">
        <v>182</v>
      </c>
      <c r="E49" s="134" t="s">
        <v>183</v>
      </c>
      <c r="F49" s="134" t="s">
        <v>184</v>
      </c>
      <c r="G49" s="134" t="s">
        <v>185</v>
      </c>
      <c r="H49" s="134" t="s">
        <v>186</v>
      </c>
      <c r="I49" s="134" t="s">
        <v>187</v>
      </c>
      <c r="J49" s="134" t="s">
        <v>188</v>
      </c>
      <c r="K49" s="134" t="s">
        <v>189</v>
      </c>
      <c r="L49" s="134" t="s">
        <v>190</v>
      </c>
      <c r="M49" s="134" t="s">
        <v>191</v>
      </c>
      <c r="N49" s="80" t="s">
        <v>192</v>
      </c>
    </row>
    <row r="50" spans="1:14" ht="13.8" thickBot="1" x14ac:dyDescent="0.3">
      <c r="A50" s="150" t="s">
        <v>180</v>
      </c>
      <c r="B50" s="88">
        <v>4.3055535956390445E-2</v>
      </c>
      <c r="C50" s="141">
        <v>0.12380770678978292</v>
      </c>
      <c r="D50" s="135">
        <v>-4.6436517469871763E-2</v>
      </c>
      <c r="E50" s="135">
        <v>-2.762436612246888E-2</v>
      </c>
      <c r="F50" s="135">
        <v>3.7401275751346663E-2</v>
      </c>
      <c r="G50" s="135">
        <v>5.6301161795440091E-2</v>
      </c>
      <c r="H50" s="135">
        <v>0.18664844041771689</v>
      </c>
      <c r="I50" s="135">
        <v>-6.5183647617415685E-2</v>
      </c>
      <c r="J50" s="135">
        <v>-3.6493028354894763E-2</v>
      </c>
      <c r="K50" s="135">
        <v>0.19389688509776448</v>
      </c>
      <c r="L50" s="135">
        <v>5.5893801504586227E-2</v>
      </c>
      <c r="M50" s="135">
        <v>-7.1247180024737511E-2</v>
      </c>
      <c r="N50" s="90">
        <v>6.8833208762463904E-2</v>
      </c>
    </row>
    <row r="51" spans="1:14" ht="13.8" thickTop="1" x14ac:dyDescent="0.25">
      <c r="A51" s="151" t="s">
        <v>195</v>
      </c>
      <c r="B51" s="114">
        <v>4.6792442634373543E-3</v>
      </c>
      <c r="C51" s="142">
        <v>2.5129650080366606E-3</v>
      </c>
      <c r="D51" s="136">
        <v>-0.16383677178111289</v>
      </c>
      <c r="E51" s="136">
        <v>7.755776609477083E-2</v>
      </c>
      <c r="F51" s="136">
        <v>-0.1213790838266674</v>
      </c>
      <c r="G51" s="136">
        <v>-8.3080384459613743E-2</v>
      </c>
      <c r="H51" s="136">
        <v>0.24424866796575895</v>
      </c>
      <c r="I51" s="136">
        <v>9.319953121521074E-2</v>
      </c>
      <c r="J51" s="136">
        <v>2.9668566830362675E-2</v>
      </c>
      <c r="K51" s="136">
        <v>-0.10782560121802065</v>
      </c>
      <c r="L51" s="136">
        <v>0.10264186045190016</v>
      </c>
      <c r="M51" s="136">
        <v>-3.7657354081931382E-2</v>
      </c>
      <c r="N51" s="119">
        <v>-5.0532848825756149E-2</v>
      </c>
    </row>
    <row r="52" spans="1:14" x14ac:dyDescent="0.25">
      <c r="A52" s="152" t="s">
        <v>196</v>
      </c>
      <c r="B52" s="103">
        <v>0.16947304150643383</v>
      </c>
      <c r="C52" s="143">
        <v>0.21170166664200862</v>
      </c>
      <c r="D52" s="137">
        <v>0.19008440071997423</v>
      </c>
      <c r="E52" s="137">
        <v>-0.2508592017459137</v>
      </c>
      <c r="F52" s="137">
        <v>0.1231955696393654</v>
      </c>
      <c r="G52" s="137">
        <v>0.15250789488488015</v>
      </c>
      <c r="H52" s="137">
        <v>-3.2828488078536999E-2</v>
      </c>
      <c r="I52" s="137">
        <v>-9.5972769580382145E-2</v>
      </c>
      <c r="J52" s="137">
        <v>8.6467694340528478E-2</v>
      </c>
      <c r="K52" s="137">
        <v>0.66419131860740044</v>
      </c>
      <c r="L52" s="137">
        <v>0.37147472119394309</v>
      </c>
      <c r="M52" s="137">
        <v>-2.0285991087103716E-2</v>
      </c>
      <c r="N52" s="105">
        <v>0.2359415526919868</v>
      </c>
    </row>
    <row r="53" spans="1:14" x14ac:dyDescent="0.25">
      <c r="A53" s="902" t="s">
        <v>197</v>
      </c>
      <c r="B53" s="903">
        <v>-0.41867951085357769</v>
      </c>
      <c r="C53" s="904">
        <v>-0.4097695637410782</v>
      </c>
      <c r="D53" s="905">
        <v>-0.576114341437445</v>
      </c>
      <c r="E53" s="905">
        <v>-0.48976798522476717</v>
      </c>
      <c r="F53" s="905">
        <v>-5.5203087864746814E-2</v>
      </c>
      <c r="G53" s="905">
        <v>0.31091391446094629</v>
      </c>
      <c r="H53" s="905">
        <v>-0.44445808685973642</v>
      </c>
      <c r="I53" s="905">
        <v>-2.2077146976821505E-2</v>
      </c>
      <c r="J53" s="905">
        <v>-0.53717454696677769</v>
      </c>
      <c r="K53" s="905">
        <v>0.82181212200184861</v>
      </c>
      <c r="L53" s="905">
        <v>-0.57241175306665271</v>
      </c>
      <c r="M53" s="905">
        <v>-6.7532041877875981E-2</v>
      </c>
      <c r="N53" s="906">
        <v>0.24949023899674883</v>
      </c>
    </row>
    <row r="54" spans="1:14" ht="13.8" thickBot="1" x14ac:dyDescent="0.3">
      <c r="A54" s="986" t="s">
        <v>198</v>
      </c>
      <c r="B54" s="987">
        <v>6.6545566452487437E-2</v>
      </c>
      <c r="C54" s="988">
        <v>0.52132055837384783</v>
      </c>
      <c r="D54" s="989">
        <v>-1</v>
      </c>
      <c r="E54" s="989">
        <v>-1</v>
      </c>
      <c r="F54" s="989">
        <v>2.7412991781923175</v>
      </c>
      <c r="G54" s="989">
        <v>-0.69329479230766689</v>
      </c>
      <c r="H54" s="989">
        <v>-0.52394574159182805</v>
      </c>
      <c r="I54" s="989">
        <v>0.29061687641223988</v>
      </c>
      <c r="J54" s="989">
        <v>-0.14813414384392909</v>
      </c>
      <c r="K54" s="989">
        <v>0.96871601585393496</v>
      </c>
      <c r="L54" s="989">
        <v>8.3685450295444941E-2</v>
      </c>
      <c r="M54" s="989">
        <v>-4.4084237961697137E-2</v>
      </c>
      <c r="N54" s="990">
        <v>-1</v>
      </c>
    </row>
    <row r="57" spans="1:14" ht="13.8" thickBot="1" x14ac:dyDescent="0.3">
      <c r="A57" s="1055" t="s">
        <v>362</v>
      </c>
      <c r="B57" s="1055"/>
      <c r="C57" s="1055"/>
      <c r="D57" s="1055"/>
      <c r="E57" s="1055"/>
      <c r="F57" s="1055"/>
      <c r="G57" s="1055"/>
      <c r="H57" s="1055"/>
      <c r="I57" s="1055"/>
      <c r="J57" s="1055"/>
      <c r="K57" s="1055"/>
      <c r="L57" s="1055"/>
      <c r="M57" s="1055"/>
      <c r="N57" s="1055"/>
    </row>
    <row r="58" spans="1:14" ht="13.8" thickBot="1" x14ac:dyDescent="0.3">
      <c r="A58" s="71"/>
      <c r="B58" s="81" t="s">
        <v>180</v>
      </c>
      <c r="C58" s="10" t="s">
        <v>181</v>
      </c>
      <c r="D58" s="59" t="s">
        <v>182</v>
      </c>
      <c r="E58" s="111" t="s">
        <v>183</v>
      </c>
      <c r="F58" s="111" t="s">
        <v>184</v>
      </c>
      <c r="G58" s="111" t="s">
        <v>185</v>
      </c>
      <c r="H58" s="111" t="s">
        <v>186</v>
      </c>
      <c r="I58" s="111" t="s">
        <v>187</v>
      </c>
      <c r="J58" s="111" t="s">
        <v>188</v>
      </c>
      <c r="K58" s="111" t="s">
        <v>189</v>
      </c>
      <c r="L58" s="111" t="s">
        <v>190</v>
      </c>
      <c r="M58" s="111" t="s">
        <v>191</v>
      </c>
      <c r="N58" s="53" t="s">
        <v>192</v>
      </c>
    </row>
    <row r="59" spans="1:14" ht="13.8" thickBot="1" x14ac:dyDescent="0.3">
      <c r="A59" s="524" t="s">
        <v>180</v>
      </c>
      <c r="B59" s="513">
        <v>215.34902993638408</v>
      </c>
      <c r="C59" s="498">
        <v>214.36728063488644</v>
      </c>
      <c r="D59" s="514">
        <v>180.88448703114312</v>
      </c>
      <c r="E59" s="515">
        <v>186.808406349254</v>
      </c>
      <c r="F59" s="515">
        <v>208.37852696001406</v>
      </c>
      <c r="G59" s="515">
        <v>227.06184061107001</v>
      </c>
      <c r="H59" s="515">
        <v>245.28781830292118</v>
      </c>
      <c r="I59" s="515">
        <v>194.56135854665774</v>
      </c>
      <c r="J59" s="515">
        <v>182.63231305249263</v>
      </c>
      <c r="K59" s="515">
        <v>257.83192876833039</v>
      </c>
      <c r="L59" s="515">
        <v>272.82040744743887</v>
      </c>
      <c r="M59" s="515">
        <v>204.11696308270274</v>
      </c>
      <c r="N59" s="499">
        <v>210.33419078478133</v>
      </c>
    </row>
    <row r="60" spans="1:14" ht="13.8" thickTop="1" x14ac:dyDescent="0.25">
      <c r="A60" s="146" t="s">
        <v>195</v>
      </c>
      <c r="B60" s="516">
        <v>108.31302174214694</v>
      </c>
      <c r="C60" s="500">
        <v>82.330006204760537</v>
      </c>
      <c r="D60" s="517">
        <v>87.323982152275192</v>
      </c>
      <c r="E60" s="518">
        <v>91.360934238297617</v>
      </c>
      <c r="F60" s="518">
        <v>95.040856129609423</v>
      </c>
      <c r="G60" s="518">
        <v>106.03126489067186</v>
      </c>
      <c r="H60" s="518">
        <v>112.72417547644729</v>
      </c>
      <c r="I60" s="518">
        <v>113.52658263235848</v>
      </c>
      <c r="J60" s="518">
        <v>112.06440733582384</v>
      </c>
      <c r="K60" s="518">
        <v>111.72227359218242</v>
      </c>
      <c r="L60" s="518">
        <v>150.3437643175649</v>
      </c>
      <c r="M60" s="518">
        <v>111.76197228336056</v>
      </c>
      <c r="N60" s="501">
        <v>110.83262311362341</v>
      </c>
    </row>
    <row r="61" spans="1:14" x14ac:dyDescent="0.25">
      <c r="A61" s="125" t="s">
        <v>196</v>
      </c>
      <c r="B61" s="519">
        <v>1019.8202823868733</v>
      </c>
      <c r="C61" s="502">
        <v>1119.3844167076788</v>
      </c>
      <c r="D61" s="520">
        <v>822.22611684406627</v>
      </c>
      <c r="E61" s="521">
        <v>894.25763231635062</v>
      </c>
      <c r="F61" s="521">
        <v>981.57755355374354</v>
      </c>
      <c r="G61" s="521">
        <v>1076.4570000673666</v>
      </c>
      <c r="H61" s="521">
        <v>1186.0326769000565</v>
      </c>
      <c r="I61" s="521">
        <v>1230.8755649869222</v>
      </c>
      <c r="J61" s="521">
        <v>752.738912622008</v>
      </c>
      <c r="K61" s="521">
        <v>1030.2086790415472</v>
      </c>
      <c r="L61" s="521">
        <v>988.39492493273474</v>
      </c>
      <c r="M61" s="521">
        <v>1025.4184268379813</v>
      </c>
      <c r="N61" s="503">
        <v>1299.9376404364727</v>
      </c>
    </row>
    <row r="62" spans="1:14" x14ac:dyDescent="0.25">
      <c r="A62" s="165" t="s">
        <v>197</v>
      </c>
      <c r="B62" s="978">
        <v>459.50490136710306</v>
      </c>
      <c r="C62" s="506">
        <v>167.2519868617126</v>
      </c>
      <c r="D62" s="979">
        <v>1142.6904145311796</v>
      </c>
      <c r="E62" s="980">
        <v>585.54351413985182</v>
      </c>
      <c r="F62" s="980">
        <v>358.18474461405708</v>
      </c>
      <c r="G62" s="980">
        <v>463.8663271565739</v>
      </c>
      <c r="H62" s="980">
        <v>290.50345826286116</v>
      </c>
      <c r="I62" s="980">
        <v>290.2754784664499</v>
      </c>
      <c r="J62" s="980">
        <v>474.00173507807176</v>
      </c>
      <c r="K62" s="980">
        <v>678.72212307775681</v>
      </c>
      <c r="L62" s="980">
        <v>497.02819816802236</v>
      </c>
      <c r="M62" s="980">
        <v>442.79914499953048</v>
      </c>
      <c r="N62" s="507">
        <v>304.07537709375606</v>
      </c>
    </row>
    <row r="63" spans="1:14" ht="13.8" thickBot="1" x14ac:dyDescent="0.3">
      <c r="A63" s="162" t="s">
        <v>198</v>
      </c>
      <c r="B63" s="981">
        <v>763.85382838811529</v>
      </c>
      <c r="C63" s="982">
        <v>525.04235084952643</v>
      </c>
      <c r="D63" s="983">
        <v>0</v>
      </c>
      <c r="E63" s="984">
        <v>0</v>
      </c>
      <c r="F63" s="984">
        <v>1316.0104793197099</v>
      </c>
      <c r="G63" s="984">
        <v>1270.2991186783481</v>
      </c>
      <c r="H63" s="984">
        <v>954.70352589671256</v>
      </c>
      <c r="I63" s="984">
        <v>1039.9890973181525</v>
      </c>
      <c r="J63" s="984">
        <v>651.83348283210398</v>
      </c>
      <c r="K63" s="984">
        <v>600.54752313441645</v>
      </c>
      <c r="L63" s="984">
        <v>335.71815958686398</v>
      </c>
      <c r="M63" s="984">
        <v>322.05238910570154</v>
      </c>
      <c r="N63" s="985">
        <v>0</v>
      </c>
    </row>
    <row r="66" spans="1:14" ht="13.8" thickBot="1" x14ac:dyDescent="0.3">
      <c r="A66" s="1055" t="s">
        <v>363</v>
      </c>
      <c r="B66" s="1056"/>
      <c r="C66" s="1056"/>
      <c r="D66" s="1056"/>
      <c r="E66" s="1056"/>
      <c r="F66" s="1056"/>
      <c r="G66" s="1056"/>
      <c r="H66" s="1056"/>
      <c r="I66" s="1056"/>
      <c r="J66" s="1056"/>
      <c r="K66" s="1056"/>
      <c r="L66" s="1056"/>
      <c r="M66" s="1056"/>
      <c r="N66" s="1056"/>
    </row>
    <row r="67" spans="1:14" ht="13.5" customHeight="1" thickBot="1" x14ac:dyDescent="0.3">
      <c r="A67" s="355"/>
      <c r="B67" s="1057" t="s">
        <v>898</v>
      </c>
      <c r="C67" s="1058" t="s">
        <v>906</v>
      </c>
      <c r="D67" s="1058" t="s">
        <v>906</v>
      </c>
      <c r="E67" s="1058" t="s">
        <v>906</v>
      </c>
      <c r="F67" s="1058" t="s">
        <v>906</v>
      </c>
      <c r="G67" s="1058" t="s">
        <v>906</v>
      </c>
      <c r="H67" s="1058" t="s">
        <v>906</v>
      </c>
      <c r="I67" s="1058" t="s">
        <v>906</v>
      </c>
      <c r="J67" s="1058" t="s">
        <v>906</v>
      </c>
      <c r="K67" s="1058" t="s">
        <v>906</v>
      </c>
      <c r="L67" s="1058" t="s">
        <v>906</v>
      </c>
      <c r="M67" s="1058" t="s">
        <v>906</v>
      </c>
      <c r="N67" s="1058" t="s">
        <v>906</v>
      </c>
    </row>
    <row r="68" spans="1:14" ht="13.8" thickBot="1" x14ac:dyDescent="0.3">
      <c r="A68" s="149"/>
      <c r="B68" s="79" t="s">
        <v>180</v>
      </c>
      <c r="C68" s="140" t="s">
        <v>181</v>
      </c>
      <c r="D68" s="134" t="s">
        <v>182</v>
      </c>
      <c r="E68" s="134" t="s">
        <v>183</v>
      </c>
      <c r="F68" s="134" t="s">
        <v>184</v>
      </c>
      <c r="G68" s="134" t="s">
        <v>185</v>
      </c>
      <c r="H68" s="134" t="s">
        <v>186</v>
      </c>
      <c r="I68" s="134" t="s">
        <v>187</v>
      </c>
      <c r="J68" s="134" t="s">
        <v>188</v>
      </c>
      <c r="K68" s="134" t="s">
        <v>189</v>
      </c>
      <c r="L68" s="134" t="s">
        <v>190</v>
      </c>
      <c r="M68" s="134" t="s">
        <v>191</v>
      </c>
      <c r="N68" s="80" t="s">
        <v>192</v>
      </c>
    </row>
    <row r="69" spans="1:14" ht="13.8" thickBot="1" x14ac:dyDescent="0.3">
      <c r="A69" s="150" t="s">
        <v>180</v>
      </c>
      <c r="B69" s="88">
        <v>-8.9049948757341513E-3</v>
      </c>
      <c r="C69" s="141">
        <v>5.8562380713945705E-2</v>
      </c>
      <c r="D69" s="135">
        <v>-0.10870005141345085</v>
      </c>
      <c r="E69" s="135">
        <v>0.10203959177454958</v>
      </c>
      <c r="F69" s="135">
        <v>0.10891744550061144</v>
      </c>
      <c r="G69" s="135">
        <v>0.15485245351667665</v>
      </c>
      <c r="H69" s="135">
        <v>0.38665012741707239</v>
      </c>
      <c r="I69" s="135">
        <v>-6.6904724059622001E-2</v>
      </c>
      <c r="J69" s="135">
        <v>-0.19798870323116047</v>
      </c>
      <c r="K69" s="135">
        <v>-0.21342095231604408</v>
      </c>
      <c r="L69" s="135">
        <v>3.1777371236331398E-2</v>
      </c>
      <c r="M69" s="135">
        <v>-9.3868522724134151E-2</v>
      </c>
      <c r="N69" s="90">
        <v>-2.7550429314280311E-3</v>
      </c>
    </row>
    <row r="70" spans="1:14" ht="13.8" thickTop="1" x14ac:dyDescent="0.25">
      <c r="A70" s="151" t="s">
        <v>195</v>
      </c>
      <c r="B70" s="114">
        <v>3.013883833130615E-2</v>
      </c>
      <c r="C70" s="142">
        <v>-1.2609671273028367E-2</v>
      </c>
      <c r="D70" s="136">
        <v>-0.12869837088290115</v>
      </c>
      <c r="E70" s="136">
        <v>8.7372736700290776E-2</v>
      </c>
      <c r="F70" s="136">
        <v>-9.8115897028285826E-2</v>
      </c>
      <c r="G70" s="136">
        <v>-5.2444192107912957E-2</v>
      </c>
      <c r="H70" s="136">
        <v>0.15562748440234708</v>
      </c>
      <c r="I70" s="136">
        <v>0.16594962482787534</v>
      </c>
      <c r="J70" s="136">
        <v>-4.7670932674627187E-3</v>
      </c>
      <c r="K70" s="136">
        <v>-6.0798660106664126E-2</v>
      </c>
      <c r="L70" s="136">
        <v>0.2286372708663702</v>
      </c>
      <c r="M70" s="136">
        <v>-8.10300120604035E-3</v>
      </c>
      <c r="N70" s="119">
        <v>-5.3283280680096134E-2</v>
      </c>
    </row>
    <row r="71" spans="1:14" x14ac:dyDescent="0.25">
      <c r="A71" s="152" t="s">
        <v>196</v>
      </c>
      <c r="B71" s="103">
        <v>-2.4040826770369228E-2</v>
      </c>
      <c r="C71" s="143">
        <v>-4.3927491527198881E-2</v>
      </c>
      <c r="D71" s="137">
        <v>-4.3102890084829482E-2</v>
      </c>
      <c r="E71" s="137">
        <v>-9.4127746165193815E-2</v>
      </c>
      <c r="F71" s="137">
        <v>9.0804188316102596E-2</v>
      </c>
      <c r="G71" s="137">
        <v>0.30138078331771956</v>
      </c>
      <c r="H71" s="137">
        <v>0.46915793036317566</v>
      </c>
      <c r="I71" s="137">
        <v>2.8487035718485876E-2</v>
      </c>
      <c r="J71" s="137">
        <v>-0.27605070167320989</v>
      </c>
      <c r="K71" s="137">
        <v>-0.42336185429685269</v>
      </c>
      <c r="L71" s="137">
        <v>0.27645215534031053</v>
      </c>
      <c r="M71" s="137">
        <v>4.0831642647262578E-2</v>
      </c>
      <c r="N71" s="105">
        <v>0.12040319376443631</v>
      </c>
    </row>
    <row r="72" spans="1:14" x14ac:dyDescent="0.25">
      <c r="A72" s="902" t="s">
        <v>197</v>
      </c>
      <c r="B72" s="903">
        <v>-8.806548615806653E-3</v>
      </c>
      <c r="C72" s="904">
        <v>-0.4648714056809623</v>
      </c>
      <c r="D72" s="905">
        <v>1.2268083625072541</v>
      </c>
      <c r="E72" s="905">
        <v>1.3677751779191785</v>
      </c>
      <c r="F72" s="905">
        <v>0.57077852625912739</v>
      </c>
      <c r="G72" s="905">
        <v>0.83638495163082927</v>
      </c>
      <c r="H72" s="905">
        <v>-0.44555212309754855</v>
      </c>
      <c r="I72" s="905">
        <v>-0.42335525223715864</v>
      </c>
      <c r="J72" s="905">
        <v>0.16224114993101901</v>
      </c>
      <c r="K72" s="905">
        <v>0.72768020726713045</v>
      </c>
      <c r="L72" s="905">
        <v>-0.39773907092699545</v>
      </c>
      <c r="M72" s="905">
        <v>0.96445220330990833</v>
      </c>
      <c r="N72" s="906">
        <v>-6.0790962838389584E-3</v>
      </c>
    </row>
    <row r="73" spans="1:14" ht="13.8" thickBot="1" x14ac:dyDescent="0.3">
      <c r="A73" s="986" t="s">
        <v>198</v>
      </c>
      <c r="B73" s="987">
        <v>-0.30011588874940243</v>
      </c>
      <c r="C73" s="988">
        <v>-0.56340419331904301</v>
      </c>
      <c r="D73" s="989">
        <v>-1</v>
      </c>
      <c r="E73" s="989">
        <v>-1</v>
      </c>
      <c r="F73" s="989">
        <v>11.967172198833309</v>
      </c>
      <c r="G73" s="989">
        <v>-0.22439631282902295</v>
      </c>
      <c r="H73" s="989">
        <v>-0.41735377650586281</v>
      </c>
      <c r="I73" s="989">
        <v>-0.38560254398472549</v>
      </c>
      <c r="J73" s="989">
        <v>-0.5709998701712935</v>
      </c>
      <c r="K73" s="989">
        <v>0.15611017924377735</v>
      </c>
      <c r="L73" s="989">
        <v>-0.36212923679564757</v>
      </c>
      <c r="M73" s="989">
        <v>-0.38793524291573755</v>
      </c>
      <c r="N73" s="990">
        <v>-1</v>
      </c>
    </row>
  </sheetData>
  <mergeCells count="11">
    <mergeCell ref="A38:N38"/>
    <mergeCell ref="A1:N1"/>
    <mergeCell ref="A10:N10"/>
    <mergeCell ref="A19:N19"/>
    <mergeCell ref="A28:N28"/>
    <mergeCell ref="B29:N29"/>
    <mergeCell ref="A47:N47"/>
    <mergeCell ref="B48:N48"/>
    <mergeCell ref="A57:N57"/>
    <mergeCell ref="A66:N66"/>
    <mergeCell ref="B67:N67"/>
  </mergeCells>
  <pageMargins left="0.78740157480314965" right="0.59055118110236227" top="0.78740157480314965" bottom="0.39370078740157483" header="0" footer="0.39370078740157483"/>
  <pageSetup paperSize="9" scale="83" fitToHeight="0" orientation="landscape" r:id="rId1"/>
  <headerFooter scaleWithDoc="0">
    <oddFooter>&amp;R&amp;9&amp;P</oddFooter>
  </headerFooter>
  <rowBreaks count="1" manualBreakCount="1">
    <brk id="37" max="13" man="1"/>
  </rowBreaks>
  <legacyDrawingHF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9"/>
  <sheetViews>
    <sheetView showZeros="0" zoomScaleNormal="100" workbookViewId="0"/>
  </sheetViews>
  <sheetFormatPr baseColWidth="10" defaultRowHeight="13.2" x14ac:dyDescent="0.25"/>
  <cols>
    <col min="1" max="1" width="20.109375" customWidth="1"/>
    <col min="2" max="2" width="12.33203125" bestFit="1" customWidth="1"/>
    <col min="3" max="14" width="10.88671875" bestFit="1" customWidth="1"/>
  </cols>
  <sheetData>
    <row r="1" spans="1:14" ht="13.8" thickBot="1" x14ac:dyDescent="0.3">
      <c r="A1" s="1055" t="s">
        <v>348</v>
      </c>
      <c r="B1" s="1055"/>
      <c r="C1" s="1055"/>
      <c r="D1" s="1055"/>
      <c r="E1" s="1055"/>
      <c r="F1" s="1055"/>
      <c r="G1" s="1055"/>
      <c r="H1" s="1055"/>
      <c r="I1" s="1055"/>
      <c r="J1" s="1055"/>
      <c r="K1" s="1055"/>
      <c r="L1" s="1055"/>
      <c r="M1" s="1055"/>
      <c r="N1" s="1055"/>
    </row>
    <row r="2" spans="1:14" ht="13.8" thickBot="1" x14ac:dyDescent="0.3">
      <c r="A2" s="71"/>
      <c r="B2" s="81" t="s">
        <v>180</v>
      </c>
      <c r="C2" s="10" t="s">
        <v>181</v>
      </c>
      <c r="D2" s="59" t="s">
        <v>182</v>
      </c>
      <c r="E2" s="111" t="s">
        <v>183</v>
      </c>
      <c r="F2" s="111" t="s">
        <v>184</v>
      </c>
      <c r="G2" s="111" t="s">
        <v>185</v>
      </c>
      <c r="H2" s="111" t="s">
        <v>186</v>
      </c>
      <c r="I2" s="111" t="s">
        <v>187</v>
      </c>
      <c r="J2" s="111" t="s">
        <v>188</v>
      </c>
      <c r="K2" s="111" t="s">
        <v>189</v>
      </c>
      <c r="L2" s="111" t="s">
        <v>190</v>
      </c>
      <c r="M2" s="111" t="s">
        <v>191</v>
      </c>
      <c r="N2" s="53" t="s">
        <v>192</v>
      </c>
    </row>
    <row r="3" spans="1:14" ht="13.8" thickBot="1" x14ac:dyDescent="0.3">
      <c r="A3" s="70" t="s">
        <v>180</v>
      </c>
      <c r="B3" s="82">
        <v>2075984754.6451597</v>
      </c>
      <c r="C3" s="66">
        <v>121976874.74334002</v>
      </c>
      <c r="D3" s="77">
        <v>103109092.25972229</v>
      </c>
      <c r="E3" s="131">
        <v>117723775.12808335</v>
      </c>
      <c r="F3" s="131">
        <v>191507027.71904349</v>
      </c>
      <c r="G3" s="131">
        <v>200888711.01528525</v>
      </c>
      <c r="H3" s="131">
        <v>207848023.47742823</v>
      </c>
      <c r="I3" s="131">
        <v>235124198.44606653</v>
      </c>
      <c r="J3" s="131">
        <v>216869107.31768179</v>
      </c>
      <c r="K3" s="131">
        <v>239727814.83646977</v>
      </c>
      <c r="L3" s="131">
        <v>203005524.92683834</v>
      </c>
      <c r="M3" s="131">
        <v>120214134.34864074</v>
      </c>
      <c r="N3" s="67">
        <v>117990470.42656019</v>
      </c>
    </row>
    <row r="4" spans="1:14" ht="13.8" thickTop="1" x14ac:dyDescent="0.25">
      <c r="A4" s="124" t="s">
        <v>199</v>
      </c>
      <c r="B4" s="117">
        <v>755663205.02258706</v>
      </c>
      <c r="C4" s="33">
        <v>38488147.769915722</v>
      </c>
      <c r="D4" s="33">
        <v>41578146.157594137</v>
      </c>
      <c r="E4" s="33">
        <v>49272444.844862796</v>
      </c>
      <c r="F4" s="33">
        <v>64328400.272055149</v>
      </c>
      <c r="G4" s="33">
        <v>67237783.38315028</v>
      </c>
      <c r="H4" s="33">
        <v>74731748.82868734</v>
      </c>
      <c r="I4" s="33">
        <v>84877404.158671886</v>
      </c>
      <c r="J4" s="33">
        <v>95496906.12560752</v>
      </c>
      <c r="K4" s="33">
        <v>71985006.486384645</v>
      </c>
      <c r="L4" s="33">
        <v>73131143.861915514</v>
      </c>
      <c r="M4" s="33">
        <v>49001553.663271092</v>
      </c>
      <c r="N4" s="33">
        <v>45534519.470471092</v>
      </c>
    </row>
    <row r="5" spans="1:14" x14ac:dyDescent="0.25">
      <c r="A5" s="125" t="s">
        <v>200</v>
      </c>
      <c r="B5" s="120">
        <v>91855573.480144188</v>
      </c>
      <c r="C5" s="107">
        <v>4746734.4450063612</v>
      </c>
      <c r="D5" s="107">
        <v>6866474.0748687508</v>
      </c>
      <c r="E5" s="107">
        <v>6815612.7645315975</v>
      </c>
      <c r="F5" s="107">
        <v>8336441.5946012549</v>
      </c>
      <c r="G5" s="107">
        <v>5328116.8278108183</v>
      </c>
      <c r="H5" s="107">
        <v>10186605.188557368</v>
      </c>
      <c r="I5" s="107">
        <v>6556964.2121479195</v>
      </c>
      <c r="J5" s="107">
        <v>13083187.833831102</v>
      </c>
      <c r="K5" s="107">
        <v>6756135.3361184634</v>
      </c>
      <c r="L5" s="107">
        <v>10446918.309488622</v>
      </c>
      <c r="M5" s="107">
        <v>4562051.0423274003</v>
      </c>
      <c r="N5" s="107">
        <v>8170331.8508545328</v>
      </c>
    </row>
    <row r="6" spans="1:14" x14ac:dyDescent="0.25">
      <c r="A6" s="95" t="s">
        <v>201</v>
      </c>
      <c r="B6" s="83">
        <v>154008912.76667488</v>
      </c>
      <c r="C6" s="60">
        <v>4995851.7618624112</v>
      </c>
      <c r="D6" s="60">
        <v>4735162.0936196158</v>
      </c>
      <c r="E6" s="60">
        <v>8491421.6116913706</v>
      </c>
      <c r="F6" s="60">
        <v>18437197.115257107</v>
      </c>
      <c r="G6" s="60">
        <v>13498153.939058423</v>
      </c>
      <c r="H6" s="60">
        <v>14689482.025940618</v>
      </c>
      <c r="I6" s="60">
        <v>14292309.221952463</v>
      </c>
      <c r="J6" s="60">
        <v>16660738.44105646</v>
      </c>
      <c r="K6" s="60">
        <v>20017489.720098786</v>
      </c>
      <c r="L6" s="60">
        <v>20131323.045506548</v>
      </c>
      <c r="M6" s="60">
        <v>12738732.877026211</v>
      </c>
      <c r="N6" s="60">
        <v>5321050.9136048788</v>
      </c>
    </row>
    <row r="7" spans="1:14" x14ac:dyDescent="0.25">
      <c r="A7" s="125" t="s">
        <v>202</v>
      </c>
      <c r="B7" s="120">
        <v>45544903.019265093</v>
      </c>
      <c r="C7" s="107">
        <v>3143697.7170344931</v>
      </c>
      <c r="D7" s="107">
        <v>2653371.2613615333</v>
      </c>
      <c r="E7" s="107">
        <v>2015637.1647920713</v>
      </c>
      <c r="F7" s="107">
        <v>3029779.7076182766</v>
      </c>
      <c r="G7" s="107">
        <v>5395093.6102831811</v>
      </c>
      <c r="H7" s="107">
        <v>3523788.913606443</v>
      </c>
      <c r="I7" s="107">
        <v>4076879.0445168926</v>
      </c>
      <c r="J7" s="107">
        <v>8224797.6396962777</v>
      </c>
      <c r="K7" s="107">
        <v>7019007.6985863941</v>
      </c>
      <c r="L7" s="107">
        <v>3070323.4022255889</v>
      </c>
      <c r="M7" s="107">
        <v>2772976.3275586171</v>
      </c>
      <c r="N7" s="107">
        <v>619550.53198532655</v>
      </c>
    </row>
    <row r="8" spans="1:14" x14ac:dyDescent="0.25">
      <c r="A8" s="95" t="s">
        <v>203</v>
      </c>
      <c r="B8" s="83">
        <v>28111629.65056745</v>
      </c>
      <c r="C8" s="60">
        <v>1026449.5435172992</v>
      </c>
      <c r="D8" s="60">
        <v>2555792.6203963752</v>
      </c>
      <c r="E8" s="60">
        <v>1711380.0279728125</v>
      </c>
      <c r="F8" s="60">
        <v>1238747.1211561633</v>
      </c>
      <c r="G8" s="60">
        <v>338648.65026651672</v>
      </c>
      <c r="H8" s="60">
        <v>223631.48704926204</v>
      </c>
      <c r="I8" s="60">
        <v>4787305.2504278617</v>
      </c>
      <c r="J8" s="60">
        <v>5383641.7923028227</v>
      </c>
      <c r="K8" s="60">
        <v>1523959.8017040398</v>
      </c>
      <c r="L8" s="60">
        <v>2894205.8698861031</v>
      </c>
      <c r="M8" s="60">
        <v>2855329.6091493149</v>
      </c>
      <c r="N8" s="60">
        <v>3572537.8767388728</v>
      </c>
    </row>
    <row r="9" spans="1:14" x14ac:dyDescent="0.25">
      <c r="A9" s="125" t="s">
        <v>204</v>
      </c>
      <c r="B9" s="120">
        <v>44456672.670998089</v>
      </c>
      <c r="C9" s="107">
        <v>2973929.3681804286</v>
      </c>
      <c r="D9" s="107">
        <v>3703040.7086905632</v>
      </c>
      <c r="E9" s="107">
        <v>2295515.2178423624</v>
      </c>
      <c r="F9" s="107">
        <v>4682711.1205835696</v>
      </c>
      <c r="G9" s="107">
        <v>5526894.9958280278</v>
      </c>
      <c r="H9" s="107">
        <v>2426311.6838941602</v>
      </c>
      <c r="I9" s="107">
        <v>10015795.121060766</v>
      </c>
      <c r="J9" s="107">
        <v>2620699.171822275</v>
      </c>
      <c r="K9" s="107">
        <v>2530543.0501336325</v>
      </c>
      <c r="L9" s="107">
        <v>3503683.7153578987</v>
      </c>
      <c r="M9" s="107">
        <v>3348901.7387335501</v>
      </c>
      <c r="N9" s="107">
        <v>828646.77887084847</v>
      </c>
    </row>
    <row r="10" spans="1:14" x14ac:dyDescent="0.25">
      <c r="A10" s="95" t="s">
        <v>205</v>
      </c>
      <c r="B10" s="83">
        <v>72905242.994631812</v>
      </c>
      <c r="C10" s="60">
        <v>1965295.9957142635</v>
      </c>
      <c r="D10" s="60">
        <v>1020809.7581592251</v>
      </c>
      <c r="E10" s="60">
        <v>1416375.2933162046</v>
      </c>
      <c r="F10" s="60">
        <v>8967536.4435174521</v>
      </c>
      <c r="G10" s="60">
        <v>7110028.7765744384</v>
      </c>
      <c r="H10" s="60">
        <v>7059956.7979072016</v>
      </c>
      <c r="I10" s="60">
        <v>9884776.0091716126</v>
      </c>
      <c r="J10" s="60">
        <v>5405986.3432187326</v>
      </c>
      <c r="K10" s="60">
        <v>23350075.667626876</v>
      </c>
      <c r="L10" s="60">
        <v>3221126.0014987402</v>
      </c>
      <c r="M10" s="60">
        <v>1973951.1661546468</v>
      </c>
      <c r="N10" s="60">
        <v>1529324.7417724081</v>
      </c>
    </row>
    <row r="11" spans="1:14" x14ac:dyDescent="0.25">
      <c r="A11" s="125" t="s">
        <v>206</v>
      </c>
      <c r="B11" s="120">
        <v>272250246.59341109</v>
      </c>
      <c r="C11" s="107">
        <v>17844513.526434768</v>
      </c>
      <c r="D11" s="107">
        <v>12902701.40335957</v>
      </c>
      <c r="E11" s="107">
        <v>19872994.651218258</v>
      </c>
      <c r="F11" s="107">
        <v>36024488.657173723</v>
      </c>
      <c r="G11" s="107">
        <v>19685040.28078131</v>
      </c>
      <c r="H11" s="107">
        <v>13221094.041385951</v>
      </c>
      <c r="I11" s="107">
        <v>29258248.599575505</v>
      </c>
      <c r="J11" s="107">
        <v>27009426.638412219</v>
      </c>
      <c r="K11" s="107">
        <v>52818455.299314678</v>
      </c>
      <c r="L11" s="107">
        <v>19597950.318008985</v>
      </c>
      <c r="M11" s="107">
        <v>13833567.633949982</v>
      </c>
      <c r="N11" s="107">
        <v>10181765.543796139</v>
      </c>
    </row>
    <row r="12" spans="1:14" x14ac:dyDescent="0.25">
      <c r="A12" s="95" t="s">
        <v>207</v>
      </c>
      <c r="B12" s="83">
        <v>108085091.3532747</v>
      </c>
      <c r="C12" s="60">
        <v>3751866.2312376276</v>
      </c>
      <c r="D12" s="60">
        <v>5967527.0997688081</v>
      </c>
      <c r="E12" s="60">
        <v>9982370.4638727456</v>
      </c>
      <c r="F12" s="60">
        <v>10265903.955692178</v>
      </c>
      <c r="G12" s="60">
        <v>10404952.175206831</v>
      </c>
      <c r="H12" s="60">
        <v>8149641.6059042495</v>
      </c>
      <c r="I12" s="60">
        <v>12562468.7203833</v>
      </c>
      <c r="J12" s="60">
        <v>3707375.3125508754</v>
      </c>
      <c r="K12" s="60">
        <v>18174333.054731697</v>
      </c>
      <c r="L12" s="60">
        <v>8343082.0798774874</v>
      </c>
      <c r="M12" s="60">
        <v>6444776.3037045226</v>
      </c>
      <c r="N12" s="60">
        <v>10330794.350344392</v>
      </c>
    </row>
    <row r="13" spans="1:14" x14ac:dyDescent="0.25">
      <c r="A13" s="125" t="s">
        <v>208</v>
      </c>
      <c r="B13" s="120">
        <v>229774639.84365985</v>
      </c>
      <c r="C13" s="107">
        <v>8859597.0345899574</v>
      </c>
      <c r="D13" s="107">
        <v>9925555.0276052821</v>
      </c>
      <c r="E13" s="107">
        <v>6033459.3050675541</v>
      </c>
      <c r="F13" s="107">
        <v>5441558.7258948376</v>
      </c>
      <c r="G13" s="107">
        <v>33707376.909114257</v>
      </c>
      <c r="H13" s="107">
        <v>52818118.348448537</v>
      </c>
      <c r="I13" s="107">
        <v>19694553.406570408</v>
      </c>
      <c r="J13" s="107">
        <v>21881078.273314234</v>
      </c>
      <c r="K13" s="107">
        <v>22532140.086682502</v>
      </c>
      <c r="L13" s="107">
        <v>17889077.253192011</v>
      </c>
      <c r="M13" s="107">
        <v>8961458.9903765786</v>
      </c>
      <c r="N13" s="107">
        <v>22030666.482803669</v>
      </c>
    </row>
    <row r="14" spans="1:14" ht="13.8" thickBot="1" x14ac:dyDescent="0.3">
      <c r="A14" s="99" t="s">
        <v>209</v>
      </c>
      <c r="B14" s="84">
        <v>273328637.24994576</v>
      </c>
      <c r="C14" s="15">
        <v>34180791.349846669</v>
      </c>
      <c r="D14" s="15">
        <v>11200512.054298434</v>
      </c>
      <c r="E14" s="15">
        <v>9816563.7829155903</v>
      </c>
      <c r="F14" s="15">
        <v>30754263.00549379</v>
      </c>
      <c r="G14" s="15">
        <v>32656621.467211191</v>
      </c>
      <c r="H14" s="15">
        <v>20817644.556047089</v>
      </c>
      <c r="I14" s="15">
        <v>39117494.701587923</v>
      </c>
      <c r="J14" s="15">
        <v>17395269.745869294</v>
      </c>
      <c r="K14" s="15">
        <v>13020668.635088094</v>
      </c>
      <c r="L14" s="15">
        <v>40776691.069880858</v>
      </c>
      <c r="M14" s="15">
        <v>13720834.996388808</v>
      </c>
      <c r="N14" s="15">
        <v>9871281.8853180241</v>
      </c>
    </row>
    <row r="15" spans="1:14" x14ac:dyDescent="0.25">
      <c r="A15" s="72"/>
      <c r="B15" s="1"/>
      <c r="C15" s="1"/>
      <c r="D15" s="1"/>
    </row>
    <row r="17" spans="1:14" ht="13.8" thickBot="1" x14ac:dyDescent="0.3">
      <c r="A17" s="1056" t="s">
        <v>349</v>
      </c>
      <c r="B17" s="1056"/>
      <c r="C17" s="1056"/>
      <c r="D17" s="1056"/>
      <c r="E17" s="1056"/>
      <c r="F17" s="1056"/>
      <c r="G17" s="1056"/>
      <c r="H17" s="1056"/>
      <c r="I17" s="1056"/>
      <c r="J17" s="1056"/>
      <c r="K17" s="1056"/>
      <c r="L17" s="1056"/>
      <c r="M17" s="1056"/>
      <c r="N17" s="1056"/>
    </row>
    <row r="18" spans="1:14" ht="13.8" thickBot="1" x14ac:dyDescent="0.3">
      <c r="A18" s="96"/>
      <c r="B18" s="85" t="s">
        <v>180</v>
      </c>
      <c r="C18" s="10" t="s">
        <v>181</v>
      </c>
      <c r="D18" s="59" t="s">
        <v>182</v>
      </c>
      <c r="E18" s="111" t="s">
        <v>183</v>
      </c>
      <c r="F18" s="111" t="s">
        <v>184</v>
      </c>
      <c r="G18" s="111" t="s">
        <v>185</v>
      </c>
      <c r="H18" s="111" t="s">
        <v>186</v>
      </c>
      <c r="I18" s="111" t="s">
        <v>187</v>
      </c>
      <c r="J18" s="111" t="s">
        <v>188</v>
      </c>
      <c r="K18" s="111" t="s">
        <v>189</v>
      </c>
      <c r="L18" s="111" t="s">
        <v>190</v>
      </c>
      <c r="M18" s="111" t="s">
        <v>191</v>
      </c>
      <c r="N18" s="111" t="s">
        <v>192</v>
      </c>
    </row>
    <row r="19" spans="1:14" ht="13.8" thickBot="1" x14ac:dyDescent="0.3">
      <c r="A19" s="97" t="s">
        <v>180</v>
      </c>
      <c r="B19" s="86">
        <v>1</v>
      </c>
      <c r="C19" s="68">
        <v>5.87561514940841E-2</v>
      </c>
      <c r="D19" s="68">
        <v>4.966755754299667E-2</v>
      </c>
      <c r="E19" s="68">
        <v>5.6707437212469042E-2</v>
      </c>
      <c r="F19" s="68">
        <v>9.2248764009722733E-2</v>
      </c>
      <c r="G19" s="68">
        <v>9.6767912464570296E-2</v>
      </c>
      <c r="H19" s="68">
        <v>0.10012020705467797</v>
      </c>
      <c r="I19" s="68">
        <v>0.11325911614714888</v>
      </c>
      <c r="J19" s="68">
        <v>0.10446565507401831</v>
      </c>
      <c r="K19" s="68">
        <v>0.11547667404592551</v>
      </c>
      <c r="L19" s="68">
        <v>9.778757983294406E-2</v>
      </c>
      <c r="M19" s="68">
        <v>5.7907041022171903E-2</v>
      </c>
      <c r="N19" s="68">
        <v>5.683590409927064E-2</v>
      </c>
    </row>
    <row r="20" spans="1:14" ht="13.8" thickTop="1" x14ac:dyDescent="0.25">
      <c r="A20" s="124" t="s">
        <v>199</v>
      </c>
      <c r="B20" s="122">
        <v>1</v>
      </c>
      <c r="C20" s="52">
        <v>5.0932938793500339E-2</v>
      </c>
      <c r="D20" s="52">
        <v>5.5022059935221211E-2</v>
      </c>
      <c r="E20" s="52">
        <v>6.5204239821879409E-2</v>
      </c>
      <c r="F20" s="52">
        <v>8.5128400912589552E-2</v>
      </c>
      <c r="G20" s="52">
        <v>8.8978506477817076E-2</v>
      </c>
      <c r="H20" s="52">
        <v>9.8895577198910428E-2</v>
      </c>
      <c r="I20" s="52">
        <v>0.11232173750756445</v>
      </c>
      <c r="J20" s="52">
        <v>0.12637495843502541</v>
      </c>
      <c r="K20" s="52">
        <v>9.52607008094737E-2</v>
      </c>
      <c r="L20" s="52">
        <v>9.6777431236352962E-2</v>
      </c>
      <c r="M20" s="52">
        <v>6.4845758451089877E-2</v>
      </c>
      <c r="N20" s="52">
        <v>6.0257690420575723E-2</v>
      </c>
    </row>
    <row r="21" spans="1:14" x14ac:dyDescent="0.25">
      <c r="A21" s="125" t="s">
        <v>200</v>
      </c>
      <c r="B21" s="123">
        <v>1</v>
      </c>
      <c r="C21" s="109">
        <v>5.1676063467530703E-2</v>
      </c>
      <c r="D21" s="109">
        <v>7.4752938931387014E-2</v>
      </c>
      <c r="E21" s="109">
        <v>7.4199229358737642E-2</v>
      </c>
      <c r="F21" s="109">
        <v>9.0755969167219758E-2</v>
      </c>
      <c r="G21" s="109">
        <v>5.80053732826845E-2</v>
      </c>
      <c r="H21" s="109">
        <v>0.11089806315083689</v>
      </c>
      <c r="I21" s="109">
        <v>7.1383411628966581E-2</v>
      </c>
      <c r="J21" s="109">
        <v>0.14243216103440046</v>
      </c>
      <c r="K21" s="109">
        <v>7.3551719075368824E-2</v>
      </c>
      <c r="L21" s="109">
        <v>0.11373200246522726</v>
      </c>
      <c r="M21" s="109">
        <v>4.966547885429673E-2</v>
      </c>
      <c r="N21" s="109">
        <v>8.8947589583343672E-2</v>
      </c>
    </row>
    <row r="22" spans="1:14" x14ac:dyDescent="0.25">
      <c r="A22" s="95" t="s">
        <v>201</v>
      </c>
      <c r="B22" s="87">
        <v>1</v>
      </c>
      <c r="C22" s="62">
        <v>3.2438718461906026E-2</v>
      </c>
      <c r="D22" s="62">
        <v>3.0746026373119302E-2</v>
      </c>
      <c r="E22" s="62">
        <v>5.5135910377836141E-2</v>
      </c>
      <c r="F22" s="62">
        <v>0.11971513066383148</v>
      </c>
      <c r="G22" s="62">
        <v>8.7645277773684874E-2</v>
      </c>
      <c r="H22" s="62">
        <v>9.5380726751803882E-2</v>
      </c>
      <c r="I22" s="62">
        <v>9.2801831823885808E-2</v>
      </c>
      <c r="J22" s="62">
        <v>0.10818035230401019</v>
      </c>
      <c r="K22" s="62">
        <v>0.12997617709583792</v>
      </c>
      <c r="L22" s="62">
        <v>0.13071531175605217</v>
      </c>
      <c r="M22" s="62">
        <v>8.2714257559401941E-2</v>
      </c>
      <c r="N22" s="62">
        <v>3.4550279058630375E-2</v>
      </c>
    </row>
    <row r="23" spans="1:14" x14ac:dyDescent="0.25">
      <c r="A23" s="125" t="s">
        <v>202</v>
      </c>
      <c r="B23" s="123">
        <v>1</v>
      </c>
      <c r="C23" s="109">
        <v>6.902413900639412E-2</v>
      </c>
      <c r="D23" s="109">
        <v>5.825835791634424E-2</v>
      </c>
      <c r="E23" s="109">
        <v>4.425604252443955E-2</v>
      </c>
      <c r="F23" s="109">
        <v>6.6522914898659607E-2</v>
      </c>
      <c r="G23" s="109">
        <v>0.11845658356108704</v>
      </c>
      <c r="H23" s="109">
        <v>7.736955575722515E-2</v>
      </c>
      <c r="I23" s="109">
        <v>8.9513398300407152E-2</v>
      </c>
      <c r="J23" s="109">
        <v>0.18058656610196888</v>
      </c>
      <c r="K23" s="109">
        <v>0.15411181566502438</v>
      </c>
      <c r="L23" s="109">
        <v>6.7413106597830924E-2</v>
      </c>
      <c r="M23" s="109">
        <v>6.0884449054281059E-2</v>
      </c>
      <c r="N23" s="109">
        <v>1.360307061633795E-2</v>
      </c>
    </row>
    <row r="24" spans="1:14" x14ac:dyDescent="0.25">
      <c r="A24" s="95" t="s">
        <v>203</v>
      </c>
      <c r="B24" s="87">
        <v>1</v>
      </c>
      <c r="C24" s="62">
        <v>3.6513341854465552E-2</v>
      </c>
      <c r="D24" s="62">
        <v>9.0915847005859543E-2</v>
      </c>
      <c r="E24" s="62">
        <v>6.0878008470002284E-2</v>
      </c>
      <c r="F24" s="62">
        <v>4.4065290292807993E-2</v>
      </c>
      <c r="G24" s="62">
        <v>1.204656771862676E-2</v>
      </c>
      <c r="H24" s="62">
        <v>7.9551235495430601E-3</v>
      </c>
      <c r="I24" s="62">
        <v>0.17029625496404571</v>
      </c>
      <c r="J24" s="62">
        <v>0.1915094165376553</v>
      </c>
      <c r="K24" s="62">
        <v>5.4211008776336729E-2</v>
      </c>
      <c r="L24" s="62">
        <v>0.10295404093827346</v>
      </c>
      <c r="M24" s="62">
        <v>0.10157111646110771</v>
      </c>
      <c r="N24" s="62">
        <v>0.12708398343127572</v>
      </c>
    </row>
    <row r="25" spans="1:14" x14ac:dyDescent="0.25">
      <c r="A25" s="125" t="s">
        <v>204</v>
      </c>
      <c r="B25" s="123">
        <v>1</v>
      </c>
      <c r="C25" s="109">
        <v>6.6895005620168951E-2</v>
      </c>
      <c r="D25" s="109">
        <v>8.3295498430459275E-2</v>
      </c>
      <c r="E25" s="109">
        <v>5.1634885832107555E-2</v>
      </c>
      <c r="F25" s="109">
        <v>0.10533201967763096</v>
      </c>
      <c r="G25" s="109">
        <v>0.12432093235429138</v>
      </c>
      <c r="H25" s="109">
        <v>5.4576996840274047E-2</v>
      </c>
      <c r="I25" s="109">
        <v>0.22529340410117343</v>
      </c>
      <c r="J25" s="109">
        <v>5.8949512286193287E-2</v>
      </c>
      <c r="K25" s="109">
        <v>5.6921557509733885E-2</v>
      </c>
      <c r="L25" s="109">
        <v>7.8811199868396228E-2</v>
      </c>
      <c r="M25" s="109">
        <v>7.5329563314760872E-2</v>
      </c>
      <c r="N25" s="109">
        <v>1.8639424164809962E-2</v>
      </c>
    </row>
    <row r="26" spans="1:14" x14ac:dyDescent="0.25">
      <c r="A26" s="95" t="s">
        <v>205</v>
      </c>
      <c r="B26" s="87">
        <v>1</v>
      </c>
      <c r="C26" s="62">
        <v>2.6956854061359798E-2</v>
      </c>
      <c r="D26" s="62">
        <v>1.4001870321375787E-2</v>
      </c>
      <c r="E26" s="62">
        <v>1.9427619127755952E-2</v>
      </c>
      <c r="F26" s="62">
        <v>0.12300262745407424</v>
      </c>
      <c r="G26" s="62">
        <v>9.7524244958596004E-2</v>
      </c>
      <c r="H26" s="62">
        <v>9.6837435936219879E-2</v>
      </c>
      <c r="I26" s="62">
        <v>0.1355838839999402</v>
      </c>
      <c r="J26" s="62">
        <v>7.4150858308184894E-2</v>
      </c>
      <c r="K26" s="62">
        <v>0.32027978659019352</v>
      </c>
      <c r="L26" s="62">
        <v>4.4182364246915948E-2</v>
      </c>
      <c r="M26" s="62">
        <v>2.7075572140950049E-2</v>
      </c>
      <c r="N26" s="62">
        <v>2.0976882854433609E-2</v>
      </c>
    </row>
    <row r="27" spans="1:14" x14ac:dyDescent="0.25">
      <c r="A27" s="125" t="s">
        <v>206</v>
      </c>
      <c r="B27" s="123">
        <v>1</v>
      </c>
      <c r="C27" s="109">
        <v>6.5544526588012408E-2</v>
      </c>
      <c r="D27" s="109">
        <v>4.7392799693691208E-2</v>
      </c>
      <c r="E27" s="109">
        <v>7.2995322868880066E-2</v>
      </c>
      <c r="F27" s="109">
        <v>0.1323212342612643</v>
      </c>
      <c r="G27" s="109">
        <v>7.2304949314443423E-2</v>
      </c>
      <c r="H27" s="109">
        <v>4.8562284908159649E-2</v>
      </c>
      <c r="I27" s="109">
        <v>0.10746821707482561</v>
      </c>
      <c r="J27" s="109">
        <v>9.9208088794678406E-2</v>
      </c>
      <c r="K27" s="109">
        <v>0.19400700627535436</v>
      </c>
      <c r="L27" s="109">
        <v>7.1985059933764958E-2</v>
      </c>
      <c r="M27" s="109">
        <v>5.081195630507384E-2</v>
      </c>
      <c r="N27" s="109">
        <v>3.7398553981851761E-2</v>
      </c>
    </row>
    <row r="28" spans="1:14" x14ac:dyDescent="0.25">
      <c r="A28" s="95" t="s">
        <v>207</v>
      </c>
      <c r="B28" s="87">
        <v>1</v>
      </c>
      <c r="C28" s="62">
        <v>3.4712153029271185E-2</v>
      </c>
      <c r="D28" s="62">
        <v>5.5211380450834097E-2</v>
      </c>
      <c r="E28" s="62">
        <v>9.2356589968967118E-2</v>
      </c>
      <c r="F28" s="62">
        <v>9.4979833269865171E-2</v>
      </c>
      <c r="G28" s="62">
        <v>9.62663031962325E-2</v>
      </c>
      <c r="H28" s="62">
        <v>7.5400237940931675E-2</v>
      </c>
      <c r="I28" s="62">
        <v>0.11622758109463066</v>
      </c>
      <c r="J28" s="62">
        <v>3.4300524393631383E-2</v>
      </c>
      <c r="K28" s="62">
        <v>0.16814838038420238</v>
      </c>
      <c r="L28" s="62">
        <v>7.7189943362385036E-2</v>
      </c>
      <c r="M28" s="62">
        <v>5.962687566817014E-2</v>
      </c>
      <c r="N28" s="62">
        <v>9.5580197240878725E-2</v>
      </c>
    </row>
    <row r="29" spans="1:14" x14ac:dyDescent="0.25">
      <c r="A29" s="125" t="s">
        <v>208</v>
      </c>
      <c r="B29" s="123">
        <v>1</v>
      </c>
      <c r="C29" s="109">
        <v>3.8557767039121831E-2</v>
      </c>
      <c r="D29" s="109">
        <v>4.3196912567717197E-2</v>
      </c>
      <c r="E29" s="109">
        <v>2.625816020938063E-2</v>
      </c>
      <c r="F29" s="109">
        <v>2.3682155391897511E-2</v>
      </c>
      <c r="G29" s="109">
        <v>0.14669755083524003</v>
      </c>
      <c r="H29" s="109">
        <v>0.22986922483867814</v>
      </c>
      <c r="I29" s="109">
        <v>8.5712476450711492E-2</v>
      </c>
      <c r="J29" s="109">
        <v>9.5228430292404159E-2</v>
      </c>
      <c r="K29" s="109">
        <v>9.8061910148193529E-2</v>
      </c>
      <c r="L29" s="109">
        <v>7.7854881049378877E-2</v>
      </c>
      <c r="M29" s="109">
        <v>3.9001079477152104E-2</v>
      </c>
      <c r="N29" s="109">
        <v>9.5879451700124421E-2</v>
      </c>
    </row>
    <row r="30" spans="1:14" ht="13.8" thickBot="1" x14ac:dyDescent="0.3">
      <c r="A30" s="99" t="s">
        <v>209</v>
      </c>
      <c r="B30" s="126">
        <v>1</v>
      </c>
      <c r="C30" s="127">
        <v>0.12505382419402325</v>
      </c>
      <c r="D30" s="127">
        <v>4.0978187163228381E-2</v>
      </c>
      <c r="E30" s="127">
        <v>3.5914874788399213E-2</v>
      </c>
      <c r="F30" s="127">
        <v>0.11251752950193254</v>
      </c>
      <c r="G30" s="127">
        <v>0.1194774971103679</v>
      </c>
      <c r="H30" s="127">
        <v>7.6163422777432446E-2</v>
      </c>
      <c r="I30" s="127">
        <v>0.1431152443269853</v>
      </c>
      <c r="J30" s="127">
        <v>6.364232420316121E-2</v>
      </c>
      <c r="K30" s="127">
        <v>4.7637411015887532E-2</v>
      </c>
      <c r="L30" s="127">
        <v>0.14918557923585796</v>
      </c>
      <c r="M30" s="127">
        <v>5.0199039275353248E-2</v>
      </c>
      <c r="N30" s="127">
        <v>3.6115066407371055E-2</v>
      </c>
    </row>
    <row r="31" spans="1:14" x14ac:dyDescent="0.25">
      <c r="A31" s="72"/>
    </row>
    <row r="33" spans="1:14" ht="13.8" thickBot="1" x14ac:dyDescent="0.3">
      <c r="A33" s="1056" t="s">
        <v>350</v>
      </c>
      <c r="B33" s="1056"/>
      <c r="C33" s="1056"/>
      <c r="D33" s="1056"/>
      <c r="E33" s="1056"/>
      <c r="F33" s="1056"/>
      <c r="G33" s="1056"/>
      <c r="H33" s="1056"/>
      <c r="I33" s="1056"/>
      <c r="J33" s="1056"/>
      <c r="K33" s="1056"/>
      <c r="L33" s="1056"/>
      <c r="M33" s="1056"/>
      <c r="N33" s="1056"/>
    </row>
    <row r="34" spans="1:14" ht="13.8" thickBot="1" x14ac:dyDescent="0.3">
      <c r="A34" s="96"/>
      <c r="B34" s="85" t="s">
        <v>180</v>
      </c>
      <c r="C34" s="10" t="s">
        <v>181</v>
      </c>
      <c r="D34" s="59" t="s">
        <v>182</v>
      </c>
      <c r="E34" s="111" t="s">
        <v>183</v>
      </c>
      <c r="F34" s="111" t="s">
        <v>184</v>
      </c>
      <c r="G34" s="111" t="s">
        <v>185</v>
      </c>
      <c r="H34" s="111" t="s">
        <v>186</v>
      </c>
      <c r="I34" s="111" t="s">
        <v>187</v>
      </c>
      <c r="J34" s="111" t="s">
        <v>188</v>
      </c>
      <c r="K34" s="111" t="s">
        <v>189</v>
      </c>
      <c r="L34" s="111" t="s">
        <v>190</v>
      </c>
      <c r="M34" s="111" t="s">
        <v>191</v>
      </c>
      <c r="N34" s="111" t="s">
        <v>192</v>
      </c>
    </row>
    <row r="35" spans="1:14" ht="13.8" thickBot="1" x14ac:dyDescent="0.3">
      <c r="A35" s="97" t="s">
        <v>180</v>
      </c>
      <c r="B35" s="86">
        <v>1</v>
      </c>
      <c r="C35" s="68">
        <v>1</v>
      </c>
      <c r="D35" s="68">
        <v>1</v>
      </c>
      <c r="E35" s="68">
        <v>1</v>
      </c>
      <c r="F35" s="68">
        <v>1</v>
      </c>
      <c r="G35" s="68">
        <v>1</v>
      </c>
      <c r="H35" s="68">
        <v>1</v>
      </c>
      <c r="I35" s="68">
        <v>1</v>
      </c>
      <c r="J35" s="68">
        <v>1</v>
      </c>
      <c r="K35" s="68">
        <v>1</v>
      </c>
      <c r="L35" s="68">
        <v>1</v>
      </c>
      <c r="M35" s="68">
        <v>1</v>
      </c>
      <c r="N35" s="68">
        <v>1</v>
      </c>
    </row>
    <row r="36" spans="1:14" ht="13.8" thickTop="1" x14ac:dyDescent="0.25">
      <c r="A36" s="124" t="s">
        <v>199</v>
      </c>
      <c r="B36" s="122">
        <v>0.36400229015735219</v>
      </c>
      <c r="C36" s="52">
        <v>0.31553643140063475</v>
      </c>
      <c r="D36" s="52">
        <v>0.40324422654078479</v>
      </c>
      <c r="E36" s="52">
        <v>0.41854285416224912</v>
      </c>
      <c r="F36" s="52">
        <v>0.33590621210220123</v>
      </c>
      <c r="G36" s="52">
        <v>0.33470165169228588</v>
      </c>
      <c r="H36" s="52">
        <v>0.35954996144961188</v>
      </c>
      <c r="I36" s="52">
        <v>0.36098965874046907</v>
      </c>
      <c r="J36" s="52">
        <v>0.44034352013870931</v>
      </c>
      <c r="K36" s="52">
        <v>0.30027807384591226</v>
      </c>
      <c r="L36" s="52">
        <v>0.36024213571660885</v>
      </c>
      <c r="M36" s="52">
        <v>0.4076189037901195</v>
      </c>
      <c r="N36" s="52">
        <v>0.38591692452665283</v>
      </c>
    </row>
    <row r="37" spans="1:14" x14ac:dyDescent="0.25">
      <c r="A37" s="125" t="s">
        <v>200</v>
      </c>
      <c r="B37" s="123">
        <v>4.4246747609591533E-2</v>
      </c>
      <c r="C37" s="109">
        <v>3.8915035780300929E-2</v>
      </c>
      <c r="D37" s="109">
        <v>6.6594263652062183E-2</v>
      </c>
      <c r="E37" s="109">
        <v>5.7894955858459496E-2</v>
      </c>
      <c r="F37" s="109">
        <v>4.3530734583962623E-2</v>
      </c>
      <c r="G37" s="109">
        <v>2.652272893226644E-2</v>
      </c>
      <c r="H37" s="109">
        <v>4.9009872781703927E-2</v>
      </c>
      <c r="I37" s="109">
        <v>2.7887236853896071E-2</v>
      </c>
      <c r="J37" s="109">
        <v>6.0327577291431039E-2</v>
      </c>
      <c r="K37" s="109">
        <v>2.8182525839678462E-2</v>
      </c>
      <c r="L37" s="109">
        <v>5.1461251181481947E-2</v>
      </c>
      <c r="M37" s="109">
        <v>3.7949373150221274E-2</v>
      </c>
      <c r="N37" s="109">
        <v>6.9245692650576576E-2</v>
      </c>
    </row>
    <row r="38" spans="1:14" x14ac:dyDescent="0.25">
      <c r="A38" s="95" t="s">
        <v>201</v>
      </c>
      <c r="B38" s="87">
        <v>7.4185955567385192E-2</v>
      </c>
      <c r="C38" s="62">
        <v>4.0957368127151388E-2</v>
      </c>
      <c r="D38" s="62">
        <v>4.5923807395105168E-2</v>
      </c>
      <c r="E38" s="62">
        <v>7.213004851783518E-2</v>
      </c>
      <c r="F38" s="62">
        <v>9.6274258625672918E-2</v>
      </c>
      <c r="G38" s="62">
        <v>6.7192197465149608E-2</v>
      </c>
      <c r="H38" s="62">
        <v>7.067414825590515E-2</v>
      </c>
      <c r="I38" s="62">
        <v>6.0786211357274966E-2</v>
      </c>
      <c r="J38" s="62">
        <v>7.6823936092709114E-2</v>
      </c>
      <c r="K38" s="62">
        <v>8.3500905949331364E-2</v>
      </c>
      <c r="L38" s="62">
        <v>9.9166380091190748E-2</v>
      </c>
      <c r="M38" s="62">
        <v>0.10596701416225976</v>
      </c>
      <c r="N38" s="62">
        <v>4.509729382693508E-2</v>
      </c>
    </row>
    <row r="39" spans="1:14" x14ac:dyDescent="0.25">
      <c r="A39" s="125" t="s">
        <v>202</v>
      </c>
      <c r="B39" s="123">
        <v>2.1938939058851574E-2</v>
      </c>
      <c r="C39" s="109">
        <v>2.5772899360221885E-2</v>
      </c>
      <c r="D39" s="109">
        <v>2.5733630305637217E-2</v>
      </c>
      <c r="E39" s="109">
        <v>1.7121751002285308E-2</v>
      </c>
      <c r="F39" s="109">
        <v>1.5820723363025674E-2</v>
      </c>
      <c r="G39" s="109">
        <v>2.6856131352610842E-2</v>
      </c>
      <c r="H39" s="109">
        <v>1.695368016809223E-2</v>
      </c>
      <c r="I39" s="109">
        <v>1.7339257598583836E-2</v>
      </c>
      <c r="J39" s="109">
        <v>3.7925169432491565E-2</v>
      </c>
      <c r="K39" s="109">
        <v>2.9279070947083916E-2</v>
      </c>
      <c r="L39" s="109">
        <v>1.5124334194018169E-2</v>
      </c>
      <c r="M39" s="109">
        <v>2.3066974133977708E-2</v>
      </c>
      <c r="N39" s="109">
        <v>5.2508522912530307E-3</v>
      </c>
    </row>
    <row r="40" spans="1:14" x14ac:dyDescent="0.25">
      <c r="A40" s="95" t="s">
        <v>203</v>
      </c>
      <c r="B40" s="87">
        <v>1.3541346865705892E-2</v>
      </c>
      <c r="C40" s="62">
        <v>8.4151159445355755E-3</v>
      </c>
      <c r="D40" s="62">
        <v>2.4787267198110613E-2</v>
      </c>
      <c r="E40" s="62">
        <v>1.4537250662500695E-2</v>
      </c>
      <c r="F40" s="62">
        <v>6.4684159944955483E-3</v>
      </c>
      <c r="G40" s="62">
        <v>1.6857525171772821E-3</v>
      </c>
      <c r="H40" s="62">
        <v>1.0759375206353494E-3</v>
      </c>
      <c r="I40" s="62">
        <v>2.0360750965094678E-2</v>
      </c>
      <c r="J40" s="62">
        <v>2.4824383052476758E-2</v>
      </c>
      <c r="K40" s="62">
        <v>6.3570420593188504E-3</v>
      </c>
      <c r="L40" s="62">
        <v>1.4256783754674426E-2</v>
      </c>
      <c r="M40" s="62">
        <v>2.3752029032363117E-2</v>
      </c>
      <c r="N40" s="62">
        <v>3.0278189957404205E-2</v>
      </c>
    </row>
    <row r="41" spans="1:14" x14ac:dyDescent="0.25">
      <c r="A41" s="125" t="s">
        <v>204</v>
      </c>
      <c r="B41" s="123">
        <v>2.1414739473169637E-2</v>
      </c>
      <c r="C41" s="109">
        <v>2.4381091698226234E-2</v>
      </c>
      <c r="D41" s="109">
        <v>3.59138134914712E-2</v>
      </c>
      <c r="E41" s="109">
        <v>1.9499164169215981E-2</v>
      </c>
      <c r="F41" s="109">
        <v>2.4451902242739052E-2</v>
      </c>
      <c r="G41" s="109">
        <v>2.7512222901402841E-2</v>
      </c>
      <c r="H41" s="109">
        <v>1.1673489327925467E-2</v>
      </c>
      <c r="I41" s="109">
        <v>4.2597891613262502E-2</v>
      </c>
      <c r="J41" s="109">
        <v>1.2084243829082263E-2</v>
      </c>
      <c r="K41" s="109">
        <v>1.0555900873913365E-2</v>
      </c>
      <c r="L41" s="109">
        <v>1.7259055962248318E-2</v>
      </c>
      <c r="M41" s="109">
        <v>2.7857803550963359E-2</v>
      </c>
      <c r="N41" s="109">
        <v>7.0229975003499633E-3</v>
      </c>
    </row>
    <row r="42" spans="1:14" x14ac:dyDescent="0.25">
      <c r="A42" s="95" t="s">
        <v>205</v>
      </c>
      <c r="B42" s="87">
        <v>3.511839035980456E-2</v>
      </c>
      <c r="C42" s="62">
        <v>1.6112037628850377E-2</v>
      </c>
      <c r="D42" s="62">
        <v>9.9002884788074695E-3</v>
      </c>
      <c r="E42" s="62">
        <v>1.2031344490738508E-2</v>
      </c>
      <c r="F42" s="62">
        <v>4.682614810707398E-2</v>
      </c>
      <c r="G42" s="62">
        <v>3.5392873699276461E-2</v>
      </c>
      <c r="H42" s="62">
        <v>3.3966918134652815E-2</v>
      </c>
      <c r="I42" s="62">
        <v>4.2040657977783648E-2</v>
      </c>
      <c r="J42" s="62">
        <v>2.4927415481540885E-2</v>
      </c>
      <c r="K42" s="62">
        <v>9.7402446535272177E-2</v>
      </c>
      <c r="L42" s="62">
        <v>1.5867183923489816E-2</v>
      </c>
      <c r="M42" s="62">
        <v>1.6420291813854966E-2</v>
      </c>
      <c r="N42" s="62">
        <v>1.2961425920615282E-2</v>
      </c>
    </row>
    <row r="43" spans="1:14" x14ac:dyDescent="0.25">
      <c r="A43" s="125" t="s">
        <v>206</v>
      </c>
      <c r="B43" s="123">
        <v>0.13114270034220257</v>
      </c>
      <c r="C43" s="109">
        <v>0.14629423457505894</v>
      </c>
      <c r="D43" s="109">
        <v>0.1251364076686744</v>
      </c>
      <c r="E43" s="109">
        <v>0.16881037521602124</v>
      </c>
      <c r="F43" s="109">
        <v>0.18811053090973037</v>
      </c>
      <c r="G43" s="109">
        <v>9.7989778426541413E-2</v>
      </c>
      <c r="H43" s="109">
        <v>6.3609428755629846E-2</v>
      </c>
      <c r="I43" s="109">
        <v>0.12443741985275432</v>
      </c>
      <c r="J43" s="109">
        <v>0.12454252693006812</v>
      </c>
      <c r="K43" s="109">
        <v>0.22032677073932688</v>
      </c>
      <c r="L43" s="109">
        <v>9.6538999739400874E-2</v>
      </c>
      <c r="M43" s="109">
        <v>0.11507438546144967</v>
      </c>
      <c r="N43" s="109">
        <v>8.6293117630491092E-2</v>
      </c>
    </row>
    <row r="44" spans="1:14" x14ac:dyDescent="0.25">
      <c r="A44" s="95" t="s">
        <v>207</v>
      </c>
      <c r="B44" s="87">
        <v>5.2064491856901561E-2</v>
      </c>
      <c r="C44" s="62">
        <v>3.0758832271544825E-2</v>
      </c>
      <c r="D44" s="62">
        <v>5.7875857201197714E-2</v>
      </c>
      <c r="E44" s="62">
        <v>8.4794855185470711E-2</v>
      </c>
      <c r="F44" s="62">
        <v>5.3605886311144151E-2</v>
      </c>
      <c r="G44" s="62">
        <v>5.1794608679703945E-2</v>
      </c>
      <c r="H44" s="62">
        <v>3.9209618015873408E-2</v>
      </c>
      <c r="I44" s="62">
        <v>5.3429076221879881E-2</v>
      </c>
      <c r="J44" s="62">
        <v>1.7094990422587521E-2</v>
      </c>
      <c r="K44" s="62">
        <v>7.581236690089263E-2</v>
      </c>
      <c r="L44" s="62">
        <v>4.1097807967956888E-2</v>
      </c>
      <c r="M44" s="62">
        <v>5.3610803243931471E-2</v>
      </c>
      <c r="N44" s="62">
        <v>8.7556175621610902E-2</v>
      </c>
    </row>
    <row r="45" spans="1:14" x14ac:dyDescent="0.25">
      <c r="A45" s="125" t="s">
        <v>208</v>
      </c>
      <c r="B45" s="123">
        <v>0.11068223855185987</v>
      </c>
      <c r="C45" s="109">
        <v>7.2633415581699806E-2</v>
      </c>
      <c r="D45" s="109">
        <v>9.6262655504751465E-2</v>
      </c>
      <c r="E45" s="109">
        <v>5.1250983911305566E-2</v>
      </c>
      <c r="F45" s="109">
        <v>2.8414407506120613E-2</v>
      </c>
      <c r="G45" s="109">
        <v>0.1677912946862879</v>
      </c>
      <c r="H45" s="109">
        <v>0.25411893490622706</v>
      </c>
      <c r="I45" s="109">
        <v>8.3762341506027516E-2</v>
      </c>
      <c r="J45" s="109">
        <v>0.10089532134819749</v>
      </c>
      <c r="K45" s="109">
        <v>9.3990512123312817E-2</v>
      </c>
      <c r="L45" s="109">
        <v>8.8121134927924255E-2</v>
      </c>
      <c r="M45" s="109">
        <v>7.4545801447830379E-2</v>
      </c>
      <c r="N45" s="109">
        <v>0.18671564240025662</v>
      </c>
    </row>
    <row r="46" spans="1:14" ht="13.8" thickBot="1" x14ac:dyDescent="0.3">
      <c r="A46" s="99" t="s">
        <v>209</v>
      </c>
      <c r="B46" s="126">
        <v>0.13166216015717552</v>
      </c>
      <c r="C46" s="127">
        <v>0.28022353763177515</v>
      </c>
      <c r="D46" s="127">
        <v>0.10862778256339778</v>
      </c>
      <c r="E46" s="127">
        <v>8.3386416823918355E-2</v>
      </c>
      <c r="F46" s="127">
        <v>0.16059078025383389</v>
      </c>
      <c r="G46" s="127">
        <v>0.16256075964729749</v>
      </c>
      <c r="H46" s="127">
        <v>0.10015801068374285</v>
      </c>
      <c r="I46" s="127">
        <v>0.16636949731297354</v>
      </c>
      <c r="J46" s="127">
        <v>8.0210915980706038E-2</v>
      </c>
      <c r="K46" s="127">
        <v>5.4314384185957465E-2</v>
      </c>
      <c r="L46" s="127">
        <v>0.20086493254100582</v>
      </c>
      <c r="M46" s="127">
        <v>0.11413662021302863</v>
      </c>
      <c r="N46" s="127">
        <v>8.3661687673854318E-2</v>
      </c>
    </row>
    <row r="47" spans="1:14" x14ac:dyDescent="0.25">
      <c r="A47" s="72"/>
    </row>
    <row r="49" spans="1:14" ht="13.8" thickBot="1" x14ac:dyDescent="0.3">
      <c r="A49" s="1055" t="s">
        <v>351</v>
      </c>
      <c r="B49" s="1056"/>
      <c r="C49" s="1056"/>
      <c r="D49" s="1056"/>
      <c r="E49" s="1056"/>
      <c r="F49" s="1056"/>
      <c r="G49" s="1056"/>
      <c r="H49" s="1056"/>
      <c r="I49" s="1056"/>
      <c r="J49" s="1056"/>
      <c r="K49" s="1056"/>
      <c r="L49" s="1056"/>
      <c r="M49" s="1056"/>
      <c r="N49" s="1056"/>
    </row>
    <row r="50" spans="1:14" ht="13.5" customHeight="1" thickBot="1" x14ac:dyDescent="0.3">
      <c r="A50" s="355"/>
      <c r="B50" s="1057" t="s">
        <v>898</v>
      </c>
      <c r="C50" s="1058"/>
      <c r="D50" s="1058"/>
      <c r="E50" s="1058"/>
      <c r="F50" s="1058"/>
      <c r="G50" s="1058"/>
      <c r="H50" s="1058"/>
      <c r="I50" s="1058"/>
      <c r="J50" s="1058"/>
      <c r="K50" s="1058"/>
      <c r="L50" s="1058"/>
      <c r="M50" s="1058"/>
      <c r="N50" s="1058"/>
    </row>
    <row r="51" spans="1:14" ht="13.8" thickBot="1" x14ac:dyDescent="0.3">
      <c r="A51" s="149"/>
      <c r="B51" s="79" t="s">
        <v>180</v>
      </c>
      <c r="C51" s="140" t="s">
        <v>181</v>
      </c>
      <c r="D51" s="134" t="s">
        <v>182</v>
      </c>
      <c r="E51" s="134" t="s">
        <v>183</v>
      </c>
      <c r="F51" s="134" t="s">
        <v>184</v>
      </c>
      <c r="G51" s="134" t="s">
        <v>185</v>
      </c>
      <c r="H51" s="134" t="s">
        <v>186</v>
      </c>
      <c r="I51" s="134" t="s">
        <v>187</v>
      </c>
      <c r="J51" s="134" t="s">
        <v>188</v>
      </c>
      <c r="K51" s="134" t="s">
        <v>189</v>
      </c>
      <c r="L51" s="134" t="s">
        <v>190</v>
      </c>
      <c r="M51" s="134" t="s">
        <v>191</v>
      </c>
      <c r="N51" s="80" t="s">
        <v>192</v>
      </c>
    </row>
    <row r="52" spans="1:14" ht="13.8" thickBot="1" x14ac:dyDescent="0.3">
      <c r="A52" s="150" t="s">
        <v>180</v>
      </c>
      <c r="B52" s="88">
        <v>2.3965667717479988E-2</v>
      </c>
      <c r="C52" s="141">
        <v>-7.7166894550620757E-2</v>
      </c>
      <c r="D52" s="135">
        <v>-0.12409274260393888</v>
      </c>
      <c r="E52" s="135">
        <v>-8.1165472660854832E-2</v>
      </c>
      <c r="F52" s="135">
        <v>0.38699690541914444</v>
      </c>
      <c r="G52" s="135">
        <v>0.24948040881921019</v>
      </c>
      <c r="H52" s="135">
        <v>0.45119475093309536</v>
      </c>
      <c r="I52" s="135">
        <v>4.5024787059272819E-2</v>
      </c>
      <c r="J52" s="135">
        <v>-0.12487990647429981</v>
      </c>
      <c r="K52" s="135">
        <v>-0.10895023770461487</v>
      </c>
      <c r="L52" s="135">
        <v>0.11830211526590095</v>
      </c>
      <c r="M52" s="135">
        <v>-0.11207053189664684</v>
      </c>
      <c r="N52" s="90">
        <v>-0.20564855086725797</v>
      </c>
    </row>
    <row r="53" spans="1:14" ht="13.8" thickTop="1" x14ac:dyDescent="0.25">
      <c r="A53" s="151" t="s">
        <v>199</v>
      </c>
      <c r="B53" s="114">
        <v>2.5416963222948619E-2</v>
      </c>
      <c r="C53" s="142">
        <v>-0.20647921900370325</v>
      </c>
      <c r="D53" s="136">
        <v>-0.16128013117967321</v>
      </c>
      <c r="E53" s="136">
        <v>-0.11348683566597151</v>
      </c>
      <c r="F53" s="136">
        <v>-6.320653687172606E-3</v>
      </c>
      <c r="G53" s="136">
        <v>0.10295793930336594</v>
      </c>
      <c r="H53" s="136">
        <v>0.31150317358450441</v>
      </c>
      <c r="I53" s="136">
        <v>0.15886353350456694</v>
      </c>
      <c r="J53" s="136">
        <v>3.6153688271866269E-2</v>
      </c>
      <c r="K53" s="136">
        <v>8.0276579170101448E-2</v>
      </c>
      <c r="L53" s="136">
        <v>0.31088971255902753</v>
      </c>
      <c r="M53" s="136">
        <v>-6.8155116061046628E-2</v>
      </c>
      <c r="N53" s="119">
        <v>-0.24336314877989185</v>
      </c>
    </row>
    <row r="54" spans="1:14" x14ac:dyDescent="0.25">
      <c r="A54" s="152" t="s">
        <v>200</v>
      </c>
      <c r="B54" s="103">
        <v>0.11147775992260667</v>
      </c>
      <c r="C54" s="143">
        <v>2.4825570821707332E-2</v>
      </c>
      <c r="D54" s="137">
        <v>0.62528753473304977</v>
      </c>
      <c r="E54" s="137">
        <v>1.0888039474415825</v>
      </c>
      <c r="F54" s="137">
        <v>-1.6449130980593418E-2</v>
      </c>
      <c r="G54" s="137">
        <v>-0.48148000479027042</v>
      </c>
      <c r="H54" s="137">
        <v>0.22421432304830491</v>
      </c>
      <c r="I54" s="137">
        <v>-0.3727533154231415</v>
      </c>
      <c r="J54" s="137">
        <v>0.1740767832551855</v>
      </c>
      <c r="K54" s="137">
        <v>0.24994526339797263</v>
      </c>
      <c r="L54" s="137">
        <v>0.90740882092851471</v>
      </c>
      <c r="M54" s="137">
        <v>-0.11718707396908934</v>
      </c>
      <c r="N54" s="105">
        <v>0.4076753797530408</v>
      </c>
    </row>
    <row r="55" spans="1:14" x14ac:dyDescent="0.25">
      <c r="A55" s="153" t="s">
        <v>201</v>
      </c>
      <c r="B55" s="102">
        <v>0.45528144208855625</v>
      </c>
      <c r="C55" s="144">
        <v>0.48831391891049858</v>
      </c>
      <c r="D55" s="138">
        <v>-0.52987486653914573</v>
      </c>
      <c r="E55" s="138">
        <v>0.68468720636695735</v>
      </c>
      <c r="F55" s="138">
        <v>1.5969766620574939</v>
      </c>
      <c r="G55" s="138">
        <v>0.5051057816975415</v>
      </c>
      <c r="H55" s="138">
        <v>0.24339164332449625</v>
      </c>
      <c r="I55" s="138">
        <v>0.19431813318574331</v>
      </c>
      <c r="J55" s="138">
        <v>0.45430749998072995</v>
      </c>
      <c r="K55" s="138">
        <v>1.2648311102160616</v>
      </c>
      <c r="L55" s="138">
        <v>1.1707444919768117</v>
      </c>
      <c r="M55" s="138">
        <v>0.22826830632125406</v>
      </c>
      <c r="N55" s="92">
        <v>-0.29708044194518024</v>
      </c>
    </row>
    <row r="56" spans="1:14" x14ac:dyDescent="0.25">
      <c r="A56" s="152" t="s">
        <v>202</v>
      </c>
      <c r="B56" s="103">
        <v>-0.32689604098193836</v>
      </c>
      <c r="C56" s="143">
        <v>0.2258614360337623</v>
      </c>
      <c r="D56" s="137">
        <v>-0.57245882383392432</v>
      </c>
      <c r="E56" s="137">
        <v>0.84401014243309813</v>
      </c>
      <c r="F56" s="137">
        <v>0.69502157168496459</v>
      </c>
      <c r="G56" s="137">
        <v>-0.39347215110863187</v>
      </c>
      <c r="H56" s="137">
        <v>-0.35371722894271862</v>
      </c>
      <c r="I56" s="137">
        <v>-0.47999562544493812</v>
      </c>
      <c r="J56" s="137">
        <v>-0.30982533874504814</v>
      </c>
      <c r="K56" s="137">
        <v>0.14136855112743252</v>
      </c>
      <c r="L56" s="137">
        <v>-0.62663054003715191</v>
      </c>
      <c r="M56" s="137">
        <v>1.4110530653631375</v>
      </c>
      <c r="N56" s="105">
        <v>-0.90297268847932943</v>
      </c>
    </row>
    <row r="57" spans="1:14" x14ac:dyDescent="0.25">
      <c r="A57" s="153" t="s">
        <v>203</v>
      </c>
      <c r="B57" s="102">
        <v>2.6724821017446443E-2</v>
      </c>
      <c r="C57" s="144">
        <v>-0.24960991909531061</v>
      </c>
      <c r="D57" s="138">
        <v>0.51633903998811959</v>
      </c>
      <c r="E57" s="138">
        <v>-8.9909298163548645E-2</v>
      </c>
      <c r="F57" s="138">
        <v>0.53692967179946893</v>
      </c>
      <c r="G57" s="138">
        <v>1.061980651103084</v>
      </c>
      <c r="H57" s="138">
        <v>-0.9064276512574081</v>
      </c>
      <c r="I57" s="138">
        <v>0.55640238599388825</v>
      </c>
      <c r="J57" s="138">
        <v>1.5477189589991891</v>
      </c>
      <c r="K57" s="138">
        <v>-0.59029369187581504</v>
      </c>
      <c r="L57" s="138">
        <v>-0.18533826291427358</v>
      </c>
      <c r="M57" s="138">
        <v>-0.24262123986060957</v>
      </c>
      <c r="N57" s="92">
        <v>0.25149821562899488</v>
      </c>
    </row>
    <row r="58" spans="1:14" x14ac:dyDescent="0.25">
      <c r="A58" s="152" t="s">
        <v>204</v>
      </c>
      <c r="B58" s="103">
        <v>0.12157272331472191</v>
      </c>
      <c r="C58" s="143">
        <v>0.20975115375732112</v>
      </c>
      <c r="D58" s="137">
        <v>0.7996192432139797</v>
      </c>
      <c r="E58" s="137">
        <v>3.6735960991033787</v>
      </c>
      <c r="F58" s="137">
        <v>0.46893634505330972</v>
      </c>
      <c r="G58" s="137">
        <v>-6.8826740936188013E-2</v>
      </c>
      <c r="H58" s="137">
        <v>0.13574503866576793</v>
      </c>
      <c r="I58" s="137">
        <v>1.5239424571744169</v>
      </c>
      <c r="J58" s="137">
        <v>-0.61666770149958194</v>
      </c>
      <c r="K58" s="137">
        <v>-0.44262069874416976</v>
      </c>
      <c r="L58" s="137">
        <v>-5.7666156659674783E-4</v>
      </c>
      <c r="M58" s="137">
        <v>0.14039477500740949</v>
      </c>
      <c r="N58" s="105">
        <v>-0.47678748942092997</v>
      </c>
    </row>
    <row r="59" spans="1:14" x14ac:dyDescent="0.25">
      <c r="A59" s="153" t="s">
        <v>205</v>
      </c>
      <c r="B59" s="102">
        <v>7.7399373822544248E-3</v>
      </c>
      <c r="C59" s="144">
        <v>-0.39445801091081423</v>
      </c>
      <c r="D59" s="138">
        <v>-0.70570648691292526</v>
      </c>
      <c r="E59" s="138">
        <v>-0.7838731303854215</v>
      </c>
      <c r="F59" s="138">
        <v>7.9557827600919895E-2</v>
      </c>
      <c r="G59" s="138">
        <v>-0.10519910855507209</v>
      </c>
      <c r="H59" s="138">
        <v>4.5278375335261449</v>
      </c>
      <c r="I59" s="138">
        <v>-0.16628406431825093</v>
      </c>
      <c r="J59" s="138">
        <v>-0.37706334756998705</v>
      </c>
      <c r="K59" s="138">
        <v>4.0827365738102497</v>
      </c>
      <c r="L59" s="138">
        <v>-0.65500170194882879</v>
      </c>
      <c r="M59" s="138">
        <v>-0.53970722501256052</v>
      </c>
      <c r="N59" s="92">
        <v>-0.4526902680078646</v>
      </c>
    </row>
    <row r="60" spans="1:14" x14ac:dyDescent="0.25">
      <c r="A60" s="152" t="s">
        <v>206</v>
      </c>
      <c r="B60" s="103">
        <v>0.11449814394273439</v>
      </c>
      <c r="C60" s="143">
        <v>0.30320396428780771</v>
      </c>
      <c r="D60" s="137">
        <v>0.98398081837289997</v>
      </c>
      <c r="E60" s="137">
        <v>1.6557854485812973</v>
      </c>
      <c r="F60" s="137">
        <v>2.4315553080403847</v>
      </c>
      <c r="G60" s="137">
        <v>1.3089562697103041E-2</v>
      </c>
      <c r="H60" s="137">
        <v>-0.4820537474909361</v>
      </c>
      <c r="I60" s="137">
        <v>0.1112710018257097</v>
      </c>
      <c r="J60" s="137">
        <v>-0.31725461116773401</v>
      </c>
      <c r="K60" s="137">
        <v>1.4442198739577381</v>
      </c>
      <c r="L60" s="137">
        <v>-0.19172395665601483</v>
      </c>
      <c r="M60" s="137">
        <v>-0.47467272283407924</v>
      </c>
      <c r="N60" s="105">
        <v>-0.55863253453383743</v>
      </c>
    </row>
    <row r="61" spans="1:14" x14ac:dyDescent="0.25">
      <c r="A61" s="153" t="s">
        <v>207</v>
      </c>
      <c r="B61" s="102">
        <v>-0.22331560744964529</v>
      </c>
      <c r="C61" s="144">
        <v>-0.7585352840769114</v>
      </c>
      <c r="D61" s="138">
        <v>-0.42394497942313836</v>
      </c>
      <c r="E61" s="138">
        <v>2.2353734475108578E-2</v>
      </c>
      <c r="F61" s="138">
        <v>0.24679836549345291</v>
      </c>
      <c r="G61" s="138">
        <v>-1.5576518737262957E-2</v>
      </c>
      <c r="H61" s="138">
        <v>-3.7342026059562383E-2</v>
      </c>
      <c r="I61" s="138">
        <v>-7.853833675955435E-2</v>
      </c>
      <c r="J61" s="138">
        <v>-0.82411383931835203</v>
      </c>
      <c r="K61" s="138">
        <v>-0.10090999108483589</v>
      </c>
      <c r="L61" s="138">
        <v>-0.19478678694880058</v>
      </c>
      <c r="M61" s="138">
        <v>0.74177400519292003</v>
      </c>
      <c r="N61" s="92">
        <v>0.42600131122094376</v>
      </c>
    </row>
    <row r="62" spans="1:14" x14ac:dyDescent="0.25">
      <c r="A62" s="152" t="s">
        <v>208</v>
      </c>
      <c r="B62" s="103">
        <v>0.63580570465800168</v>
      </c>
      <c r="C62" s="143">
        <v>-0.45951882869677874</v>
      </c>
      <c r="D62" s="137">
        <v>0.44625952641800648</v>
      </c>
      <c r="E62" s="137">
        <v>-0.6198234108683236</v>
      </c>
      <c r="F62" s="137">
        <v>0.28054133107299406</v>
      </c>
      <c r="G62" s="137">
        <v>1.6521442254192644</v>
      </c>
      <c r="H62" s="137">
        <v>3.9846469691136326</v>
      </c>
      <c r="I62" s="137">
        <v>1.1371615957465449</v>
      </c>
      <c r="J62" s="137">
        <v>0.90028197035248114</v>
      </c>
      <c r="K62" s="137">
        <v>1.7647693730224434</v>
      </c>
      <c r="L62" s="137">
        <v>-0.27988336193993812</v>
      </c>
      <c r="M62" s="137">
        <v>-0.26975297276064547</v>
      </c>
      <c r="N62" s="105">
        <v>1.8272920558925758</v>
      </c>
    </row>
    <row r="63" spans="1:14" ht="13.8" thickBot="1" x14ac:dyDescent="0.3">
      <c r="A63" s="154" t="s">
        <v>209</v>
      </c>
      <c r="B63" s="101">
        <v>-0.26338112207321718</v>
      </c>
      <c r="C63" s="145">
        <v>0.67339130618887699</v>
      </c>
      <c r="D63" s="139">
        <v>-0.32943205108562568</v>
      </c>
      <c r="E63" s="139">
        <v>-0.53485498336247639</v>
      </c>
      <c r="F63" s="139">
        <v>0.48635723344155735</v>
      </c>
      <c r="G63" s="139">
        <v>1.1884581499951627</v>
      </c>
      <c r="H63" s="139">
        <v>1.0280240733417609</v>
      </c>
      <c r="I63" s="139">
        <v>-0.26765184082117577</v>
      </c>
      <c r="J63" s="139">
        <v>-0.44520083438941482</v>
      </c>
      <c r="K63" s="139">
        <v>-0.89075129036124212</v>
      </c>
      <c r="L63" s="139">
        <v>0.51453150351830157</v>
      </c>
      <c r="M63" s="139">
        <v>7.0920235889850414E-2</v>
      </c>
      <c r="N63" s="94">
        <v>-0.5755981394081906</v>
      </c>
    </row>
    <row r="64" spans="1:14" x14ac:dyDescent="0.25">
      <c r="A64" s="164"/>
    </row>
    <row r="66" spans="1:14" ht="13.8" thickBot="1" x14ac:dyDescent="0.3">
      <c r="A66" s="1055" t="s">
        <v>352</v>
      </c>
      <c r="B66" s="1055"/>
      <c r="C66" s="1055"/>
      <c r="D66" s="1055"/>
      <c r="E66" s="1055"/>
      <c r="F66" s="1055"/>
      <c r="G66" s="1055"/>
      <c r="H66" s="1055"/>
      <c r="I66" s="1055"/>
      <c r="J66" s="1055"/>
      <c r="K66" s="1055"/>
      <c r="L66" s="1055"/>
      <c r="M66" s="1055"/>
      <c r="N66" s="1055"/>
    </row>
    <row r="67" spans="1:14" ht="13.8" thickBot="1" x14ac:dyDescent="0.3">
      <c r="A67" s="71"/>
      <c r="B67" s="81" t="s">
        <v>180</v>
      </c>
      <c r="C67" s="10" t="s">
        <v>181</v>
      </c>
      <c r="D67" s="59" t="s">
        <v>182</v>
      </c>
      <c r="E67" s="111" t="s">
        <v>183</v>
      </c>
      <c r="F67" s="111" t="s">
        <v>184</v>
      </c>
      <c r="G67" s="111" t="s">
        <v>185</v>
      </c>
      <c r="H67" s="111" t="s">
        <v>186</v>
      </c>
      <c r="I67" s="111" t="s">
        <v>187</v>
      </c>
      <c r="J67" s="111" t="s">
        <v>188</v>
      </c>
      <c r="K67" s="111" t="s">
        <v>189</v>
      </c>
      <c r="L67" s="111" t="s">
        <v>190</v>
      </c>
      <c r="M67" s="111" t="s">
        <v>191</v>
      </c>
      <c r="N67" s="53" t="s">
        <v>192</v>
      </c>
    </row>
    <row r="68" spans="1:14" ht="13.8" thickBot="1" x14ac:dyDescent="0.3">
      <c r="A68" s="70" t="s">
        <v>180</v>
      </c>
      <c r="B68" s="513">
        <v>132.24662377052067</v>
      </c>
      <c r="C68" s="498">
        <v>124.71090361790212</v>
      </c>
      <c r="D68" s="514">
        <v>121.51884189459275</v>
      </c>
      <c r="E68" s="515">
        <v>126.57353051270699</v>
      </c>
      <c r="F68" s="515">
        <v>128.26971409799756</v>
      </c>
      <c r="G68" s="515">
        <v>141.90909984647496</v>
      </c>
      <c r="H68" s="515">
        <v>142.30145968509422</v>
      </c>
      <c r="I68" s="515">
        <v>116.54111769014386</v>
      </c>
      <c r="J68" s="515">
        <v>111.02753924499609</v>
      </c>
      <c r="K68" s="515">
        <v>152.96045764380278</v>
      </c>
      <c r="L68" s="515">
        <v>169.20807856472834</v>
      </c>
      <c r="M68" s="515">
        <v>132.23671730381227</v>
      </c>
      <c r="N68" s="499">
        <v>127.55143419314969</v>
      </c>
    </row>
    <row r="69" spans="1:14" ht="13.8" thickTop="1" x14ac:dyDescent="0.25">
      <c r="A69" s="124" t="s">
        <v>199</v>
      </c>
      <c r="B69" s="516">
        <v>87.256754696817254</v>
      </c>
      <c r="C69" s="500">
        <v>77.91806929375322</v>
      </c>
      <c r="D69" s="500">
        <v>77.054716970433105</v>
      </c>
      <c r="E69" s="500">
        <v>88.429570522416256</v>
      </c>
      <c r="F69" s="500">
        <v>79.130400326077734</v>
      </c>
      <c r="G69" s="500">
        <v>85.258825698608533</v>
      </c>
      <c r="H69" s="500">
        <v>104.63563430224886</v>
      </c>
      <c r="I69" s="500">
        <v>78.031280317820219</v>
      </c>
      <c r="J69" s="500">
        <v>84.707377025424009</v>
      </c>
      <c r="K69" s="500">
        <v>85.437531473041702</v>
      </c>
      <c r="L69" s="500">
        <v>108.18521967587583</v>
      </c>
      <c r="M69" s="500">
        <v>91.228663994584721</v>
      </c>
      <c r="N69" s="500">
        <v>94.287044221465592</v>
      </c>
    </row>
    <row r="70" spans="1:14" x14ac:dyDescent="0.25">
      <c r="A70" s="125" t="s">
        <v>200</v>
      </c>
      <c r="B70" s="519">
        <v>150.95373316193857</v>
      </c>
      <c r="C70" s="502">
        <v>112.27226272402447</v>
      </c>
      <c r="D70" s="502">
        <v>125.2256779725346</v>
      </c>
      <c r="E70" s="502">
        <v>139.31954955402088</v>
      </c>
      <c r="F70" s="502">
        <v>160.29908953989289</v>
      </c>
      <c r="G70" s="502">
        <v>187.51546246035565</v>
      </c>
      <c r="H70" s="502">
        <v>196.76613304288554</v>
      </c>
      <c r="I70" s="502">
        <v>112.98131515680763</v>
      </c>
      <c r="J70" s="502">
        <v>135.26593637031937</v>
      </c>
      <c r="K70" s="502">
        <v>158.64778636768054</v>
      </c>
      <c r="L70" s="502">
        <v>205.39925811907966</v>
      </c>
      <c r="M70" s="502">
        <v>141.40546248431195</v>
      </c>
      <c r="N70" s="502">
        <v>164.02337432021184</v>
      </c>
    </row>
    <row r="71" spans="1:14" x14ac:dyDescent="0.25">
      <c r="A71" s="95" t="s">
        <v>201</v>
      </c>
      <c r="B71" s="523">
        <v>158.59806319415372</v>
      </c>
      <c r="C71" s="504">
        <v>191.41333735088656</v>
      </c>
      <c r="D71" s="504">
        <v>225.66831997318508</v>
      </c>
      <c r="E71" s="504">
        <v>154.71159630969268</v>
      </c>
      <c r="F71" s="504">
        <v>120.19939602873963</v>
      </c>
      <c r="G71" s="504">
        <v>172.17117823813524</v>
      </c>
      <c r="H71" s="504">
        <v>158.21447694299607</v>
      </c>
      <c r="I71" s="504">
        <v>112.52314481097018</v>
      </c>
      <c r="J71" s="504">
        <v>142.21588384594247</v>
      </c>
      <c r="K71" s="504">
        <v>179.2467578149631</v>
      </c>
      <c r="L71" s="504">
        <v>193.77884286219424</v>
      </c>
      <c r="M71" s="504">
        <v>271.51073571026831</v>
      </c>
      <c r="N71" s="504">
        <v>140.7188581176562</v>
      </c>
    </row>
    <row r="72" spans="1:14" x14ac:dyDescent="0.25">
      <c r="A72" s="125" t="s">
        <v>202</v>
      </c>
      <c r="B72" s="519">
        <v>125.38481063678469</v>
      </c>
      <c r="C72" s="502">
        <v>122.43695546180317</v>
      </c>
      <c r="D72" s="502">
        <v>158.68789723065953</v>
      </c>
      <c r="E72" s="502">
        <v>149.20315497257772</v>
      </c>
      <c r="F72" s="502">
        <v>131.83313583235258</v>
      </c>
      <c r="G72" s="502">
        <v>197.53677045151875</v>
      </c>
      <c r="H72" s="502">
        <v>140.3866063664548</v>
      </c>
      <c r="I72" s="502">
        <v>153.78974208253533</v>
      </c>
      <c r="J72" s="502">
        <v>115.22660126785682</v>
      </c>
      <c r="K72" s="502">
        <v>138.26489182700084</v>
      </c>
      <c r="L72" s="502">
        <v>78.776090094120804</v>
      </c>
      <c r="M72" s="502">
        <v>70.10466551724727</v>
      </c>
      <c r="N72" s="502">
        <v>130.24793185913924</v>
      </c>
    </row>
    <row r="73" spans="1:14" x14ac:dyDescent="0.25">
      <c r="A73" s="95" t="s">
        <v>203</v>
      </c>
      <c r="B73" s="523">
        <v>135.05047334026818</v>
      </c>
      <c r="C73" s="504">
        <v>159.57461257151704</v>
      </c>
      <c r="D73" s="504">
        <v>123.16390136804884</v>
      </c>
      <c r="E73" s="504">
        <v>73.989919329801992</v>
      </c>
      <c r="F73" s="504">
        <v>135.62649642117148</v>
      </c>
      <c r="G73" s="504">
        <v>65.500792963629408</v>
      </c>
      <c r="H73" s="504">
        <v>232.30629301666667</v>
      </c>
      <c r="I73" s="504">
        <v>207.78940312924041</v>
      </c>
      <c r="J73" s="504">
        <v>100.20532413860448</v>
      </c>
      <c r="K73" s="504">
        <v>181.36082050418682</v>
      </c>
      <c r="L73" s="504">
        <v>154.13847647056085</v>
      </c>
      <c r="M73" s="504">
        <v>158.58211118562434</v>
      </c>
      <c r="N73" s="504">
        <v>173.20214078609308</v>
      </c>
    </row>
    <row r="74" spans="1:14" x14ac:dyDescent="0.25">
      <c r="A74" s="125" t="s">
        <v>204</v>
      </c>
      <c r="B74" s="519">
        <v>148.6635548243041</v>
      </c>
      <c r="C74" s="502">
        <v>116.98937488268503</v>
      </c>
      <c r="D74" s="502">
        <v>232.15505810772456</v>
      </c>
      <c r="E74" s="502">
        <v>169.51260875714343</v>
      </c>
      <c r="F74" s="502">
        <v>155.34076329007155</v>
      </c>
      <c r="G74" s="502">
        <v>154.4139227580782</v>
      </c>
      <c r="H74" s="502">
        <v>110.98602290272193</v>
      </c>
      <c r="I74" s="502">
        <v>151.25848736181558</v>
      </c>
      <c r="J74" s="502">
        <v>120.74839991663958</v>
      </c>
      <c r="K74" s="502">
        <v>137.11979785878964</v>
      </c>
      <c r="L74" s="502">
        <v>143.75416392540535</v>
      </c>
      <c r="M74" s="502">
        <v>159.0501118917428</v>
      </c>
      <c r="N74" s="502">
        <v>183.06167659899828</v>
      </c>
    </row>
    <row r="75" spans="1:14" x14ac:dyDescent="0.25">
      <c r="A75" s="95" t="s">
        <v>205</v>
      </c>
      <c r="B75" s="523">
        <v>159.7265893309829</v>
      </c>
      <c r="C75" s="504">
        <v>235.11154854594182</v>
      </c>
      <c r="D75" s="504">
        <v>279.26375081266508</v>
      </c>
      <c r="E75" s="504">
        <v>218.0464696164974</v>
      </c>
      <c r="F75" s="504">
        <v>227.03400485200603</v>
      </c>
      <c r="G75" s="504">
        <v>175.38438839560402</v>
      </c>
      <c r="H75" s="504">
        <v>145.74952611432747</v>
      </c>
      <c r="I75" s="504">
        <v>90.71362985756808</v>
      </c>
      <c r="J75" s="504">
        <v>106.55468204230176</v>
      </c>
      <c r="K75" s="504">
        <v>226.83314422245437</v>
      </c>
      <c r="L75" s="504">
        <v>145.00581616387132</v>
      </c>
      <c r="M75" s="504">
        <v>194.90699983249951</v>
      </c>
      <c r="N75" s="504">
        <v>105.7020961349119</v>
      </c>
    </row>
    <row r="76" spans="1:14" x14ac:dyDescent="0.25">
      <c r="A76" s="125" t="s">
        <v>206</v>
      </c>
      <c r="B76" s="519">
        <v>167.53459103123336</v>
      </c>
      <c r="C76" s="502">
        <v>99.503160871547834</v>
      </c>
      <c r="D76" s="502">
        <v>238.41292056258132</v>
      </c>
      <c r="E76" s="502">
        <v>152.46670834969265</v>
      </c>
      <c r="F76" s="502">
        <v>147.15074109278734</v>
      </c>
      <c r="G76" s="502">
        <v>174.04299522816595</v>
      </c>
      <c r="H76" s="502">
        <v>147.74882020008701</v>
      </c>
      <c r="I76" s="502">
        <v>150.91910696320039</v>
      </c>
      <c r="J76" s="502">
        <v>146.68234837793807</v>
      </c>
      <c r="K76" s="502">
        <v>235.68489192021275</v>
      </c>
      <c r="L76" s="502">
        <v>198.15607633594439</v>
      </c>
      <c r="M76" s="502">
        <v>241.30921198581157</v>
      </c>
      <c r="N76" s="502">
        <v>183.45046953126308</v>
      </c>
    </row>
    <row r="77" spans="1:14" x14ac:dyDescent="0.25">
      <c r="A77" s="95" t="s">
        <v>207</v>
      </c>
      <c r="B77" s="523">
        <v>246.90114705472084</v>
      </c>
      <c r="C77" s="504">
        <v>195.30254652449202</v>
      </c>
      <c r="D77" s="504">
        <v>200.33431700673606</v>
      </c>
      <c r="E77" s="504">
        <v>258.87721463182567</v>
      </c>
      <c r="F77" s="504">
        <v>375.70379046987927</v>
      </c>
      <c r="G77" s="504">
        <v>468.0690490497139</v>
      </c>
      <c r="H77" s="504">
        <v>337.7226041847868</v>
      </c>
      <c r="I77" s="504">
        <v>273.07507857961139</v>
      </c>
      <c r="J77" s="504">
        <v>216.45428208364299</v>
      </c>
      <c r="K77" s="504">
        <v>363.76350316190042</v>
      </c>
      <c r="L77" s="504">
        <v>311.9510479531661</v>
      </c>
      <c r="M77" s="504">
        <v>109.12326053736203</v>
      </c>
      <c r="N77" s="504">
        <v>133.08588906215087</v>
      </c>
    </row>
    <row r="78" spans="1:14" x14ac:dyDescent="0.25">
      <c r="A78" s="125" t="s">
        <v>208</v>
      </c>
      <c r="B78" s="519">
        <v>174.7707219702701</v>
      </c>
      <c r="C78" s="502">
        <v>189.63440927854452</v>
      </c>
      <c r="D78" s="502">
        <v>167.6088729561352</v>
      </c>
      <c r="E78" s="502">
        <v>280.78015331511244</v>
      </c>
      <c r="F78" s="502">
        <v>208.24409213679846</v>
      </c>
      <c r="G78" s="502">
        <v>170.81635475240313</v>
      </c>
      <c r="H78" s="502">
        <v>153.89587940271164</v>
      </c>
      <c r="I78" s="502">
        <v>119.1535199914204</v>
      </c>
      <c r="J78" s="502">
        <v>185.24002650480725</v>
      </c>
      <c r="K78" s="502">
        <v>278.39436594709093</v>
      </c>
      <c r="L78" s="502">
        <v>265.02388695768332</v>
      </c>
      <c r="M78" s="502">
        <v>152.9569641992168</v>
      </c>
      <c r="N78" s="502">
        <v>169.2171985006695</v>
      </c>
    </row>
    <row r="79" spans="1:14" ht="13.8" thickBot="1" x14ac:dyDescent="0.3">
      <c r="A79" s="99" t="s">
        <v>209</v>
      </c>
      <c r="B79" s="522">
        <v>362.68141708403783</v>
      </c>
      <c r="C79" s="495">
        <v>326.81422377604571</v>
      </c>
      <c r="D79" s="495">
        <v>340.53068239101475</v>
      </c>
      <c r="E79" s="495">
        <v>445.9399407071748</v>
      </c>
      <c r="F79" s="495">
        <v>412.03722400123212</v>
      </c>
      <c r="G79" s="495">
        <v>414.9997943289049</v>
      </c>
      <c r="H79" s="495">
        <v>428.27993823806452</v>
      </c>
      <c r="I79" s="495">
        <v>340.61595854086875</v>
      </c>
      <c r="J79" s="495">
        <v>182.88811213009856</v>
      </c>
      <c r="K79" s="495">
        <v>373.29712783036467</v>
      </c>
      <c r="L79" s="495">
        <v>570.11522996292626</v>
      </c>
      <c r="M79" s="495">
        <v>472.2291560453595</v>
      </c>
      <c r="N79" s="495">
        <v>210.98879105929646</v>
      </c>
    </row>
    <row r="82" spans="1:14" ht="13.8" thickBot="1" x14ac:dyDescent="0.3">
      <c r="A82" s="1055" t="s">
        <v>353</v>
      </c>
      <c r="B82" s="1056"/>
      <c r="C82" s="1056"/>
      <c r="D82" s="1056"/>
      <c r="E82" s="1056"/>
      <c r="F82" s="1056"/>
      <c r="G82" s="1056"/>
      <c r="H82" s="1056"/>
      <c r="I82" s="1056"/>
      <c r="J82" s="1056"/>
      <c r="K82" s="1056"/>
      <c r="L82" s="1056"/>
      <c r="M82" s="1056"/>
      <c r="N82" s="1056"/>
    </row>
    <row r="83" spans="1:14" ht="13.5" customHeight="1" thickBot="1" x14ac:dyDescent="0.3">
      <c r="A83" s="355"/>
      <c r="B83" s="1057" t="s">
        <v>898</v>
      </c>
      <c r="C83" s="1058"/>
      <c r="D83" s="1058"/>
      <c r="E83" s="1058"/>
      <c r="F83" s="1058"/>
      <c r="G83" s="1058"/>
      <c r="H83" s="1058"/>
      <c r="I83" s="1058"/>
      <c r="J83" s="1058"/>
      <c r="K83" s="1058"/>
      <c r="L83" s="1058"/>
      <c r="M83" s="1058"/>
      <c r="N83" s="1058"/>
    </row>
    <row r="84" spans="1:14" ht="13.8" thickBot="1" x14ac:dyDescent="0.3">
      <c r="A84" s="149"/>
      <c r="B84" s="79" t="s">
        <v>180</v>
      </c>
      <c r="C84" s="140" t="s">
        <v>181</v>
      </c>
      <c r="D84" s="134" t="s">
        <v>182</v>
      </c>
      <c r="E84" s="134" t="s">
        <v>183</v>
      </c>
      <c r="F84" s="134" t="s">
        <v>184</v>
      </c>
      <c r="G84" s="134" t="s">
        <v>185</v>
      </c>
      <c r="H84" s="134" t="s">
        <v>186</v>
      </c>
      <c r="I84" s="134" t="s">
        <v>187</v>
      </c>
      <c r="J84" s="134" t="s">
        <v>188</v>
      </c>
      <c r="K84" s="134" t="s">
        <v>189</v>
      </c>
      <c r="L84" s="134" t="s">
        <v>190</v>
      </c>
      <c r="M84" s="134" t="s">
        <v>191</v>
      </c>
      <c r="N84" s="80" t="s">
        <v>192</v>
      </c>
    </row>
    <row r="85" spans="1:14" ht="13.8" thickBot="1" x14ac:dyDescent="0.3">
      <c r="A85" s="150" t="s">
        <v>180</v>
      </c>
      <c r="B85" s="88">
        <v>4.3055535956390445E-2</v>
      </c>
      <c r="C85" s="141">
        <v>0.12380770678978448</v>
      </c>
      <c r="D85" s="135">
        <v>-4.6436517469871763E-2</v>
      </c>
      <c r="E85" s="135">
        <v>-2.7624366122469546E-2</v>
      </c>
      <c r="F85" s="135">
        <v>3.7401275751345553E-2</v>
      </c>
      <c r="G85" s="135">
        <v>5.6301161795439425E-2</v>
      </c>
      <c r="H85" s="135">
        <v>0.186648440417716</v>
      </c>
      <c r="I85" s="135">
        <v>-6.5183647617415574E-2</v>
      </c>
      <c r="J85" s="135">
        <v>-3.6493028354894652E-2</v>
      </c>
      <c r="K85" s="135">
        <v>0.19389688509776382</v>
      </c>
      <c r="L85" s="135">
        <v>5.5893801504586671E-2</v>
      </c>
      <c r="M85" s="135">
        <v>-7.12471800247374E-2</v>
      </c>
      <c r="N85" s="90">
        <v>6.8833208762464126E-2</v>
      </c>
    </row>
    <row r="86" spans="1:14" ht="13.8" thickTop="1" x14ac:dyDescent="0.25">
      <c r="A86" s="151" t="s">
        <v>199</v>
      </c>
      <c r="B86" s="114">
        <v>-1.9573149749322338E-3</v>
      </c>
      <c r="C86" s="142">
        <v>-2.1446827729938889E-2</v>
      </c>
      <c r="D86" s="136">
        <v>-0.18484179745788343</v>
      </c>
      <c r="E86" s="136">
        <v>0.12049982652255586</v>
      </c>
      <c r="F86" s="136">
        <v>-0.12350754166493716</v>
      </c>
      <c r="G86" s="136">
        <v>-2.1817184973309756E-2</v>
      </c>
      <c r="H86" s="136">
        <v>0.26521239299183663</v>
      </c>
      <c r="I86" s="136">
        <v>1.8110952617271137E-2</v>
      </c>
      <c r="J86" s="136">
        <v>-4.6097842067587269E-3</v>
      </c>
      <c r="K86" s="136">
        <v>-0.16950252651384301</v>
      </c>
      <c r="L86" s="136">
        <v>0.17922283555244278</v>
      </c>
      <c r="M86" s="136">
        <v>-6.8706507850331611E-2</v>
      </c>
      <c r="N86" s="119">
        <v>2.5347702573760511E-2</v>
      </c>
    </row>
    <row r="87" spans="1:14" x14ac:dyDescent="0.25">
      <c r="A87" s="152" t="s">
        <v>200</v>
      </c>
      <c r="B87" s="103">
        <v>0.12810687444500757</v>
      </c>
      <c r="C87" s="143">
        <v>0.13650424560600616</v>
      </c>
      <c r="D87" s="137">
        <v>-3.4268074919930336E-2</v>
      </c>
      <c r="E87" s="137">
        <v>-0.17786118492330716</v>
      </c>
      <c r="F87" s="137">
        <v>0.43495658644887003</v>
      </c>
      <c r="G87" s="137">
        <v>0.11514474674009989</v>
      </c>
      <c r="H87" s="137">
        <v>0.28456248104016635</v>
      </c>
      <c r="I87" s="137">
        <v>-0.2098347338615203</v>
      </c>
      <c r="J87" s="137">
        <v>0.11450094103829489</v>
      </c>
      <c r="K87" s="137">
        <v>4.0045466099476679E-2</v>
      </c>
      <c r="L87" s="137">
        <v>0.24220007346739436</v>
      </c>
      <c r="M87" s="137">
        <v>-2.4332985729852874E-2</v>
      </c>
      <c r="N87" s="105">
        <v>0.6515421674992059</v>
      </c>
    </row>
    <row r="88" spans="1:14" x14ac:dyDescent="0.25">
      <c r="A88" s="153" t="s">
        <v>201</v>
      </c>
      <c r="B88" s="102">
        <v>0.2428501569878978</v>
      </c>
      <c r="C88" s="144">
        <v>0.74037207041947251</v>
      </c>
      <c r="D88" s="138">
        <v>0.24642784632894577</v>
      </c>
      <c r="E88" s="138">
        <v>-0.33463776367232445</v>
      </c>
      <c r="F88" s="138">
        <v>0.14732508631379271</v>
      </c>
      <c r="G88" s="138">
        <v>0.16017609098649421</v>
      </c>
      <c r="H88" s="138">
        <v>0.6160016830846371</v>
      </c>
      <c r="I88" s="138">
        <v>-0.12389135571107091</v>
      </c>
      <c r="J88" s="138">
        <v>0.37440778901922811</v>
      </c>
      <c r="K88" s="138">
        <v>0.40390792722712243</v>
      </c>
      <c r="L88" s="138">
        <v>0.21182461521300078</v>
      </c>
      <c r="M88" s="138">
        <v>1.0121033970881159</v>
      </c>
      <c r="N88" s="92">
        <v>0.2018108826825078</v>
      </c>
    </row>
    <row r="89" spans="1:14" x14ac:dyDescent="0.25">
      <c r="A89" s="152" t="s">
        <v>202</v>
      </c>
      <c r="B89" s="103">
        <v>0.51455368012469282</v>
      </c>
      <c r="C89" s="143">
        <v>-0.11345866200707888</v>
      </c>
      <c r="D89" s="137">
        <v>1.5869678348786578</v>
      </c>
      <c r="E89" s="137">
        <v>-0.27299391726331168</v>
      </c>
      <c r="F89" s="137">
        <v>0.71760035176251424</v>
      </c>
      <c r="G89" s="137">
        <v>1.134290101622359</v>
      </c>
      <c r="H89" s="137">
        <v>0.45548520400756254</v>
      </c>
      <c r="I89" s="137">
        <v>1.1558200569590147</v>
      </c>
      <c r="J89" s="137">
        <v>0.15569630004413382</v>
      </c>
      <c r="K89" s="137">
        <v>1.0456197373884129</v>
      </c>
      <c r="L89" s="137">
        <v>-0.36081249243778069</v>
      </c>
      <c r="M89" s="137">
        <v>-0.50564236746446445</v>
      </c>
      <c r="N89" s="105">
        <v>1.4700732531488989</v>
      </c>
    </row>
    <row r="90" spans="1:14" x14ac:dyDescent="0.25">
      <c r="A90" s="153" t="s">
        <v>203</v>
      </c>
      <c r="B90" s="102">
        <v>-3.6616254549236116E-2</v>
      </c>
      <c r="C90" s="144">
        <v>0.43165937280695488</v>
      </c>
      <c r="D90" s="138">
        <v>-0.17351776440182676</v>
      </c>
      <c r="E90" s="138">
        <v>-0.48157337186186089</v>
      </c>
      <c r="F90" s="138">
        <v>-0.24795803046530074</v>
      </c>
      <c r="G90" s="138">
        <v>-0.27356914688935419</v>
      </c>
      <c r="H90" s="138">
        <v>0.52194671304138018</v>
      </c>
      <c r="I90" s="138">
        <v>1.3541188806512916</v>
      </c>
      <c r="J90" s="138">
        <v>-0.31678183897470447</v>
      </c>
      <c r="K90" s="138">
        <v>0.14111434369178544</v>
      </c>
      <c r="L90" s="138">
        <v>-7.9336648262264831E-2</v>
      </c>
      <c r="M90" s="138">
        <v>8.553089838889294E-2</v>
      </c>
      <c r="N90" s="92">
        <v>2.6765448553311089E-2</v>
      </c>
    </row>
    <row r="91" spans="1:14" x14ac:dyDescent="0.25">
      <c r="A91" s="152" t="s">
        <v>204</v>
      </c>
      <c r="B91" s="103">
        <v>7.9170853007618947E-2</v>
      </c>
      <c r="C91" s="143">
        <v>0.17582895991850944</v>
      </c>
      <c r="D91" s="137">
        <v>1.2347586167714004</v>
      </c>
      <c r="E91" s="137">
        <v>0.24065640138327127</v>
      </c>
      <c r="F91" s="137">
        <v>0.15435651831080488</v>
      </c>
      <c r="G91" s="137">
        <v>-0.34320682750252307</v>
      </c>
      <c r="H91" s="137">
        <v>-0.2570531933891248</v>
      </c>
      <c r="I91" s="137">
        <v>0.42295202040157798</v>
      </c>
      <c r="J91" s="137">
        <v>-0.28070152885489152</v>
      </c>
      <c r="K91" s="137">
        <v>0.30995582398844967</v>
      </c>
      <c r="L91" s="137">
        <v>-9.4968182170533932E-3</v>
      </c>
      <c r="M91" s="137">
        <v>0.17761777285472258</v>
      </c>
      <c r="N91" s="105">
        <v>4.7482960638134175E-2</v>
      </c>
    </row>
    <row r="92" spans="1:14" x14ac:dyDescent="0.25">
      <c r="A92" s="153" t="s">
        <v>205</v>
      </c>
      <c r="B92" s="102">
        <v>-0.12872429111136752</v>
      </c>
      <c r="C92" s="144">
        <v>9.3036842465339165E-2</v>
      </c>
      <c r="D92" s="138">
        <v>0.38486154836587816</v>
      </c>
      <c r="E92" s="138">
        <v>-0.14863722389544098</v>
      </c>
      <c r="F92" s="138">
        <v>-0.14114397913185805</v>
      </c>
      <c r="G92" s="138">
        <v>-0.16071602539723595</v>
      </c>
      <c r="H92" s="138">
        <v>0.30222746334853379</v>
      </c>
      <c r="I92" s="138">
        <v>-0.41126250136457743</v>
      </c>
      <c r="J92" s="138">
        <v>-0.14567263067999958</v>
      </c>
      <c r="K92" s="138">
        <v>0.26626376573806021</v>
      </c>
      <c r="L92" s="138">
        <v>-0.41831202705650328</v>
      </c>
      <c r="M92" s="138">
        <v>0.1343389560304693</v>
      </c>
      <c r="N92" s="92">
        <v>-0.19400419136341851</v>
      </c>
    </row>
    <row r="93" spans="1:14" x14ac:dyDescent="0.25">
      <c r="A93" s="152" t="s">
        <v>206</v>
      </c>
      <c r="B93" s="103">
        <v>7.7167365612570205E-2</v>
      </c>
      <c r="C93" s="143">
        <v>-9.001792889433935E-2</v>
      </c>
      <c r="D93" s="137">
        <v>0.47886709963737295</v>
      </c>
      <c r="E93" s="137">
        <v>-0.34161683152413336</v>
      </c>
      <c r="F93" s="137">
        <v>0.14551284439756063</v>
      </c>
      <c r="G93" s="137">
        <v>-0.17019115035696097</v>
      </c>
      <c r="H93" s="137">
        <v>-0.27897556096953968</v>
      </c>
      <c r="I93" s="137">
        <v>-7.5308555074960482E-2</v>
      </c>
      <c r="J93" s="137">
        <v>0.25086624797538626</v>
      </c>
      <c r="K93" s="137">
        <v>0.20760574754727723</v>
      </c>
      <c r="L93" s="137">
        <v>0.18780541947427132</v>
      </c>
      <c r="M93" s="137">
        <v>0.13418507086865605</v>
      </c>
      <c r="N93" s="105">
        <v>0.55299522422541303</v>
      </c>
    </row>
    <row r="94" spans="1:14" x14ac:dyDescent="0.25">
      <c r="A94" s="153" t="s">
        <v>207</v>
      </c>
      <c r="B94" s="102">
        <v>0.16279851993302374</v>
      </c>
      <c r="C94" s="144">
        <v>0.29591032412362406</v>
      </c>
      <c r="D94" s="138">
        <v>-7.0108045720529422E-3</v>
      </c>
      <c r="E94" s="138">
        <v>9.6560557884968201E-2</v>
      </c>
      <c r="F94" s="138">
        <v>6.65246854014796E-2</v>
      </c>
      <c r="G94" s="138">
        <v>0.23522493044067994</v>
      </c>
      <c r="H94" s="138">
        <v>0.28934774409918851</v>
      </c>
      <c r="I94" s="138">
        <v>0.3261374042051508</v>
      </c>
      <c r="J94" s="138">
        <v>0.39331776230919302</v>
      </c>
      <c r="K94" s="138">
        <v>1.0671615430542891</v>
      </c>
      <c r="L94" s="138">
        <v>1.7006105295043428E-2</v>
      </c>
      <c r="M94" s="138">
        <v>-0.63477189953702529</v>
      </c>
      <c r="N94" s="92">
        <v>-0.75976094963874419</v>
      </c>
    </row>
    <row r="95" spans="1:14" x14ac:dyDescent="0.25">
      <c r="A95" s="152" t="s">
        <v>208</v>
      </c>
      <c r="B95" s="103">
        <v>-0.20061245246180359</v>
      </c>
      <c r="C95" s="143">
        <v>0.65156135483498834</v>
      </c>
      <c r="D95" s="137">
        <v>-0.23753820773823453</v>
      </c>
      <c r="E95" s="137">
        <v>3.0938381912923418E-2</v>
      </c>
      <c r="F95" s="137">
        <v>0.10468970289245139</v>
      </c>
      <c r="G95" s="137">
        <v>1.3573835444706361E-2</v>
      </c>
      <c r="H95" s="137">
        <v>-0.36192526692152704</v>
      </c>
      <c r="I95" s="137">
        <v>-0.65317031179198215</v>
      </c>
      <c r="J95" s="137">
        <v>-0.15478632264050352</v>
      </c>
      <c r="K95" s="137">
        <v>0.99546255295923336</v>
      </c>
      <c r="L95" s="137">
        <v>-0.52667521695432273</v>
      </c>
      <c r="M95" s="137">
        <v>-0.27336803316779312</v>
      </c>
      <c r="N95" s="105">
        <v>-0.39422473343758202</v>
      </c>
    </row>
    <row r="96" spans="1:14" ht="13.8" thickBot="1" x14ac:dyDescent="0.3">
      <c r="A96" s="154" t="s">
        <v>209</v>
      </c>
      <c r="B96" s="101">
        <v>0.51602126795705194</v>
      </c>
      <c r="C96" s="145">
        <v>5.0503642954400352E-3</v>
      </c>
      <c r="D96" s="139">
        <v>-0.21136374699132998</v>
      </c>
      <c r="E96" s="139">
        <v>0.25640157469671498</v>
      </c>
      <c r="F96" s="139">
        <v>-9.4520343554278741E-2</v>
      </c>
      <c r="G96" s="139">
        <v>-0.4814463587464004</v>
      </c>
      <c r="H96" s="139">
        <v>0.3201803486077206</v>
      </c>
      <c r="I96" s="139">
        <v>8.0692732293878633E-2</v>
      </c>
      <c r="J96" s="139">
        <v>-0.4446567538050813</v>
      </c>
      <c r="K96" s="139">
        <v>1.7566310467333515</v>
      </c>
      <c r="L96" s="139">
        <v>0.28198753000433618</v>
      </c>
      <c r="M96" s="139">
        <v>-2.3900341473383602E-2</v>
      </c>
      <c r="N96" s="94">
        <v>-0.43303548109542045</v>
      </c>
    </row>
    <row r="99" spans="1:14" ht="13.8" thickBot="1" x14ac:dyDescent="0.3">
      <c r="A99" s="1055" t="s">
        <v>354</v>
      </c>
      <c r="B99" s="1055"/>
      <c r="C99" s="1055"/>
      <c r="D99" s="1055"/>
      <c r="E99" s="1055"/>
      <c r="F99" s="1055"/>
      <c r="G99" s="1055"/>
      <c r="H99" s="1055"/>
      <c r="I99" s="1055"/>
      <c r="J99" s="1055"/>
      <c r="K99" s="1055"/>
      <c r="L99" s="1055"/>
      <c r="M99" s="1055"/>
      <c r="N99" s="1055"/>
    </row>
    <row r="100" spans="1:14" ht="13.8" thickBot="1" x14ac:dyDescent="0.3">
      <c r="A100" s="71"/>
      <c r="B100" s="81" t="s">
        <v>180</v>
      </c>
      <c r="C100" s="10" t="s">
        <v>181</v>
      </c>
      <c r="D100" s="59" t="s">
        <v>182</v>
      </c>
      <c r="E100" s="111" t="s">
        <v>183</v>
      </c>
      <c r="F100" s="111" t="s">
        <v>184</v>
      </c>
      <c r="G100" s="111" t="s">
        <v>185</v>
      </c>
      <c r="H100" s="111" t="s">
        <v>186</v>
      </c>
      <c r="I100" s="111" t="s">
        <v>187</v>
      </c>
      <c r="J100" s="111" t="s">
        <v>188</v>
      </c>
      <c r="K100" s="111" t="s">
        <v>189</v>
      </c>
      <c r="L100" s="111" t="s">
        <v>190</v>
      </c>
      <c r="M100" s="111" t="s">
        <v>191</v>
      </c>
      <c r="N100" s="53" t="s">
        <v>192</v>
      </c>
    </row>
    <row r="101" spans="1:14" ht="13.8" thickBot="1" x14ac:dyDescent="0.3">
      <c r="A101" s="70" t="s">
        <v>180</v>
      </c>
      <c r="B101" s="513">
        <v>215.34902993638403</v>
      </c>
      <c r="C101" s="498">
        <v>214.3672806348865</v>
      </c>
      <c r="D101" s="514">
        <v>180.88448703114318</v>
      </c>
      <c r="E101" s="515">
        <v>186.80840634925397</v>
      </c>
      <c r="F101" s="515">
        <v>208.37852696001397</v>
      </c>
      <c r="G101" s="515">
        <v>227.0618406110699</v>
      </c>
      <c r="H101" s="515">
        <v>245.28781830292101</v>
      </c>
      <c r="I101" s="515">
        <v>194.5613585466578</v>
      </c>
      <c r="J101" s="515">
        <v>182.63231305249272</v>
      </c>
      <c r="K101" s="515">
        <v>257.83192876833022</v>
      </c>
      <c r="L101" s="515">
        <v>272.82040744743904</v>
      </c>
      <c r="M101" s="515">
        <v>204.1169630827026</v>
      </c>
      <c r="N101" s="499">
        <v>210.33419078478153</v>
      </c>
    </row>
    <row r="102" spans="1:14" ht="13.8" thickTop="1" x14ac:dyDescent="0.25">
      <c r="A102" s="124" t="s">
        <v>199</v>
      </c>
      <c r="B102" s="516">
        <v>97.370334664105826</v>
      </c>
      <c r="C102" s="500">
        <v>79.997169776524572</v>
      </c>
      <c r="D102" s="500">
        <v>85.272882651907125</v>
      </c>
      <c r="E102" s="500">
        <v>91.458358087259271</v>
      </c>
      <c r="F102" s="500">
        <v>86.125454456498971</v>
      </c>
      <c r="G102" s="500">
        <v>95.735917875205374</v>
      </c>
      <c r="H102" s="500">
        <v>109.90806764386109</v>
      </c>
      <c r="I102" s="500">
        <v>91.406771159349148</v>
      </c>
      <c r="J102" s="500">
        <v>100.76960845147083</v>
      </c>
      <c r="K102" s="500">
        <v>100.51599212644993</v>
      </c>
      <c r="L102" s="500">
        <v>128.9624567790315</v>
      </c>
      <c r="M102" s="500">
        <v>98.963862495653103</v>
      </c>
      <c r="N102" s="500">
        <v>96.994047781726451</v>
      </c>
    </row>
    <row r="103" spans="1:14" x14ac:dyDescent="0.25">
      <c r="A103" s="125" t="s">
        <v>200</v>
      </c>
      <c r="B103" s="519">
        <v>421.48842643437018</v>
      </c>
      <c r="C103" s="502">
        <v>706.1675251411383</v>
      </c>
      <c r="D103" s="502">
        <v>580.86384260276668</v>
      </c>
      <c r="E103" s="502">
        <v>648.68767567601276</v>
      </c>
      <c r="F103" s="502">
        <v>373.69837396078441</v>
      </c>
      <c r="G103" s="502">
        <v>408.73377368142332</v>
      </c>
      <c r="H103" s="502">
        <v>406.53483135890076</v>
      </c>
      <c r="I103" s="502">
        <v>216.45468367968954</v>
      </c>
      <c r="J103" s="502">
        <v>435.98888727841512</v>
      </c>
      <c r="K103" s="502">
        <v>371.31498701021775</v>
      </c>
      <c r="L103" s="502">
        <v>411.80402989668681</v>
      </c>
      <c r="M103" s="502">
        <v>541.67112934273916</v>
      </c>
      <c r="N103" s="502">
        <v>504.51901891533072</v>
      </c>
    </row>
    <row r="104" spans="1:14" x14ac:dyDescent="0.25">
      <c r="A104" s="95" t="s">
        <v>201</v>
      </c>
      <c r="B104" s="523">
        <v>546.18202794903698</v>
      </c>
      <c r="C104" s="504">
        <v>683.66848075745986</v>
      </c>
      <c r="D104" s="504">
        <v>650.31919499344849</v>
      </c>
      <c r="E104" s="504">
        <v>693.03494754571705</v>
      </c>
      <c r="F104" s="504">
        <v>596.39254466763714</v>
      </c>
      <c r="G104" s="504">
        <v>523.30016423002542</v>
      </c>
      <c r="H104" s="504">
        <v>413.63118119728966</v>
      </c>
      <c r="I104" s="504">
        <v>432.33287285978764</v>
      </c>
      <c r="J104" s="504">
        <v>476.18968090264701</v>
      </c>
      <c r="K104" s="504">
        <v>523.81315488157213</v>
      </c>
      <c r="L104" s="504">
        <v>677.63149384586575</v>
      </c>
      <c r="M104" s="504">
        <v>651.38360871591499</v>
      </c>
      <c r="N104" s="504">
        <v>720.6029155687188</v>
      </c>
    </row>
    <row r="105" spans="1:14" x14ac:dyDescent="0.25">
      <c r="A105" s="125" t="s">
        <v>202</v>
      </c>
      <c r="B105" s="519">
        <v>519.2037577985883</v>
      </c>
      <c r="C105" s="502">
        <v>455.44195176215311</v>
      </c>
      <c r="D105" s="502">
        <v>477.0725141240253</v>
      </c>
      <c r="E105" s="502">
        <v>466.07912627665905</v>
      </c>
      <c r="F105" s="502">
        <v>704.74319491594417</v>
      </c>
      <c r="G105" s="502">
        <v>572.65566514292345</v>
      </c>
      <c r="H105" s="502">
        <v>551.63847747184366</v>
      </c>
      <c r="I105" s="502">
        <v>443.203703771292</v>
      </c>
      <c r="J105" s="502">
        <v>398.50238865412797</v>
      </c>
      <c r="K105" s="502">
        <v>661.33441982278134</v>
      </c>
      <c r="L105" s="502">
        <v>571.13980457233504</v>
      </c>
      <c r="M105" s="502">
        <v>740.19036648231508</v>
      </c>
      <c r="N105" s="502">
        <v>495.5897084440918</v>
      </c>
    </row>
    <row r="106" spans="1:14" x14ac:dyDescent="0.25">
      <c r="A106" s="95" t="s">
        <v>203</v>
      </c>
      <c r="B106" s="523">
        <v>212.53080128033864</v>
      </c>
      <c r="C106" s="504">
        <v>159.57461257151704</v>
      </c>
      <c r="D106" s="504">
        <v>273.4444224630891</v>
      </c>
      <c r="E106" s="504">
        <v>176.49365422001182</v>
      </c>
      <c r="F106" s="504">
        <v>156.42626216252597</v>
      </c>
      <c r="G106" s="504">
        <v>840.68277192649987</v>
      </c>
      <c r="H106" s="504">
        <v>929.22517206666669</v>
      </c>
      <c r="I106" s="504">
        <v>220.61903398265224</v>
      </c>
      <c r="J106" s="504">
        <v>268.52460596618738</v>
      </c>
      <c r="K106" s="504">
        <v>194.07244531594475</v>
      </c>
      <c r="L106" s="504">
        <v>219.29293546792886</v>
      </c>
      <c r="M106" s="504">
        <v>182.40801726069765</v>
      </c>
      <c r="N106" s="504">
        <v>180.61059502375278</v>
      </c>
    </row>
    <row r="107" spans="1:14" x14ac:dyDescent="0.25">
      <c r="A107" s="125" t="s">
        <v>204</v>
      </c>
      <c r="B107" s="519">
        <v>318.48752324096876</v>
      </c>
      <c r="C107" s="502">
        <v>292.04806386979976</v>
      </c>
      <c r="D107" s="502">
        <v>1031.7405918253451</v>
      </c>
      <c r="E107" s="502">
        <v>539.08377807184536</v>
      </c>
      <c r="F107" s="502">
        <v>229.7165275175295</v>
      </c>
      <c r="G107" s="502">
        <v>307.28310488079262</v>
      </c>
      <c r="H107" s="502">
        <v>217.91955772560047</v>
      </c>
      <c r="I107" s="502">
        <v>281.5098837157243</v>
      </c>
      <c r="J107" s="502">
        <v>200.520309503931</v>
      </c>
      <c r="K107" s="502">
        <v>181.30144772932255</v>
      </c>
      <c r="L107" s="502">
        <v>745.58998476932516</v>
      </c>
      <c r="M107" s="502">
        <v>893.51618124852212</v>
      </c>
      <c r="N107" s="502">
        <v>830.06000440424373</v>
      </c>
    </row>
    <row r="108" spans="1:14" x14ac:dyDescent="0.25">
      <c r="A108" s="95" t="s">
        <v>205</v>
      </c>
      <c r="B108" s="523">
        <v>487.56311101861195</v>
      </c>
      <c r="C108" s="504">
        <v>546.41496645109885</v>
      </c>
      <c r="D108" s="504">
        <v>483.99373767962066</v>
      </c>
      <c r="E108" s="504">
        <v>332.62585364034339</v>
      </c>
      <c r="F108" s="504">
        <v>632.90806752137723</v>
      </c>
      <c r="G108" s="504">
        <v>476.02406325804708</v>
      </c>
      <c r="H108" s="504">
        <v>748.71285683140047</v>
      </c>
      <c r="I108" s="504">
        <v>346.46080718111199</v>
      </c>
      <c r="J108" s="504">
        <v>211.81668726247838</v>
      </c>
      <c r="K108" s="504">
        <v>840.37748060258639</v>
      </c>
      <c r="L108" s="504">
        <v>229.071081062263</v>
      </c>
      <c r="M108" s="504">
        <v>634.6714047235339</v>
      </c>
      <c r="N108" s="504">
        <v>756.53028450029376</v>
      </c>
    </row>
    <row r="109" spans="1:14" x14ac:dyDescent="0.25">
      <c r="A109" s="125" t="s">
        <v>206</v>
      </c>
      <c r="B109" s="519">
        <v>623.19097531252066</v>
      </c>
      <c r="C109" s="502">
        <v>1347.0658216902141</v>
      </c>
      <c r="D109" s="502">
        <v>653.22360920507333</v>
      </c>
      <c r="E109" s="502">
        <v>947.1349008596203</v>
      </c>
      <c r="F109" s="502">
        <v>903.60122630008595</v>
      </c>
      <c r="G109" s="502">
        <v>481.20900017115378</v>
      </c>
      <c r="H109" s="502">
        <v>460.97754577578991</v>
      </c>
      <c r="I109" s="502">
        <v>373.30265470479151</v>
      </c>
      <c r="J109" s="502">
        <v>434.90221078196384</v>
      </c>
      <c r="K109" s="502">
        <v>924.92274219956971</v>
      </c>
      <c r="L109" s="502">
        <v>513.35260863332678</v>
      </c>
      <c r="M109" s="502">
        <v>697.69753897793305</v>
      </c>
      <c r="N109" s="502">
        <v>570.83411597524469</v>
      </c>
    </row>
    <row r="110" spans="1:14" x14ac:dyDescent="0.25">
      <c r="A110" s="95" t="s">
        <v>207</v>
      </c>
      <c r="B110" s="523">
        <v>1268.4121157509931</v>
      </c>
      <c r="C110" s="504">
        <v>1310.4752184540389</v>
      </c>
      <c r="D110" s="504">
        <v>981.75743838502808</v>
      </c>
      <c r="E110" s="504">
        <v>1289.6376357316635</v>
      </c>
      <c r="F110" s="504">
        <v>1500.3268330627977</v>
      </c>
      <c r="G110" s="504">
        <v>1082.8148347451004</v>
      </c>
      <c r="H110" s="504">
        <v>1306.7733133797024</v>
      </c>
      <c r="I110" s="504">
        <v>1018.1580590588894</v>
      </c>
      <c r="J110" s="504">
        <v>874.5261813608621</v>
      </c>
      <c r="K110" s="504">
        <v>1101.3163736647184</v>
      </c>
      <c r="L110" s="504">
        <v>1146.0086304420263</v>
      </c>
      <c r="M110" s="504">
        <v>2814.8640489538502</v>
      </c>
      <c r="N110" s="504">
        <v>3235.2204385406731</v>
      </c>
    </row>
    <row r="111" spans="1:14" x14ac:dyDescent="0.25">
      <c r="A111" s="125" t="s">
        <v>208</v>
      </c>
      <c r="B111" s="519">
        <v>1413.0413141612703</v>
      </c>
      <c r="C111" s="502">
        <v>1653.9985936115929</v>
      </c>
      <c r="D111" s="502">
        <v>1243.3621131627165</v>
      </c>
      <c r="E111" s="502">
        <v>678.19114305010157</v>
      </c>
      <c r="F111" s="502">
        <v>1270.6844018261484</v>
      </c>
      <c r="G111" s="502">
        <v>1609.8846722029029</v>
      </c>
      <c r="H111" s="502">
        <v>1679.0701646595985</v>
      </c>
      <c r="I111" s="502">
        <v>1875.4121271588463</v>
      </c>
      <c r="J111" s="502">
        <v>1239.6381815339732</v>
      </c>
      <c r="K111" s="502">
        <v>1497.8461134151278</v>
      </c>
      <c r="L111" s="502">
        <v>1161.4639580416106</v>
      </c>
      <c r="M111" s="502">
        <v>848.13135126813336</v>
      </c>
      <c r="N111" s="502">
        <v>1515.8631557628657</v>
      </c>
    </row>
    <row r="112" spans="1:14" ht="13.8" thickBot="1" x14ac:dyDescent="0.3">
      <c r="A112" s="99" t="s">
        <v>209</v>
      </c>
      <c r="B112" s="522">
        <v>1472.0453525854109</v>
      </c>
      <c r="C112" s="495">
        <v>1352.1066759464402</v>
      </c>
      <c r="D112" s="495">
        <v>1256.3330281265976</v>
      </c>
      <c r="E112" s="495">
        <v>1151.2593296248692</v>
      </c>
      <c r="F112" s="495">
        <v>1455.2988493552275</v>
      </c>
      <c r="G112" s="495">
        <v>1111.7247681881474</v>
      </c>
      <c r="H112" s="495">
        <v>1567.6358130214546</v>
      </c>
      <c r="I112" s="495">
        <v>1923.1687098056484</v>
      </c>
      <c r="J112" s="495">
        <v>1510.426264172361</v>
      </c>
      <c r="K112" s="495">
        <v>1557.7949463711661</v>
      </c>
      <c r="L112" s="495">
        <v>1716.4755764436343</v>
      </c>
      <c r="M112" s="495">
        <v>1993.8408012733123</v>
      </c>
      <c r="N112" s="495">
        <v>1186.7633743371434</v>
      </c>
    </row>
    <row r="115" spans="1:14" ht="13.8" thickBot="1" x14ac:dyDescent="0.3">
      <c r="A115" s="1055" t="s">
        <v>355</v>
      </c>
      <c r="B115" s="1056"/>
      <c r="C115" s="1056"/>
      <c r="D115" s="1056"/>
      <c r="E115" s="1056"/>
      <c r="F115" s="1056"/>
      <c r="G115" s="1056"/>
      <c r="H115" s="1056"/>
      <c r="I115" s="1056"/>
      <c r="J115" s="1056"/>
      <c r="K115" s="1056"/>
      <c r="L115" s="1056"/>
      <c r="M115" s="1056"/>
      <c r="N115" s="1056"/>
    </row>
    <row r="116" spans="1:14" ht="13.5" customHeight="1" thickBot="1" x14ac:dyDescent="0.3">
      <c r="A116" s="355"/>
      <c r="B116" s="1057" t="s">
        <v>898</v>
      </c>
      <c r="C116" s="1058"/>
      <c r="D116" s="1058"/>
      <c r="E116" s="1058"/>
      <c r="F116" s="1058"/>
      <c r="G116" s="1058"/>
      <c r="H116" s="1058"/>
      <c r="I116" s="1058"/>
      <c r="J116" s="1058"/>
      <c r="K116" s="1058"/>
      <c r="L116" s="1058"/>
      <c r="M116" s="1058"/>
      <c r="N116" s="1058"/>
    </row>
    <row r="117" spans="1:14" ht="13.8" thickBot="1" x14ac:dyDescent="0.3">
      <c r="A117" s="149"/>
      <c r="B117" s="79" t="s">
        <v>180</v>
      </c>
      <c r="C117" s="140" t="s">
        <v>181</v>
      </c>
      <c r="D117" s="134" t="s">
        <v>182</v>
      </c>
      <c r="E117" s="134" t="s">
        <v>183</v>
      </c>
      <c r="F117" s="134" t="s">
        <v>184</v>
      </c>
      <c r="G117" s="134" t="s">
        <v>185</v>
      </c>
      <c r="H117" s="134" t="s">
        <v>186</v>
      </c>
      <c r="I117" s="134" t="s">
        <v>187</v>
      </c>
      <c r="J117" s="134" t="s">
        <v>188</v>
      </c>
      <c r="K117" s="134" t="s">
        <v>189</v>
      </c>
      <c r="L117" s="134" t="s">
        <v>190</v>
      </c>
      <c r="M117" s="134" t="s">
        <v>191</v>
      </c>
      <c r="N117" s="80" t="s">
        <v>192</v>
      </c>
    </row>
    <row r="118" spans="1:14" ht="13.8" thickBot="1" x14ac:dyDescent="0.3">
      <c r="A118" s="150" t="s">
        <v>180</v>
      </c>
      <c r="B118" s="88">
        <v>-8.9049948757341513E-3</v>
      </c>
      <c r="C118" s="141">
        <v>5.856238071394726E-2</v>
      </c>
      <c r="D118" s="135">
        <v>-0.10870005141345063</v>
      </c>
      <c r="E118" s="135">
        <v>0.1020395917745498</v>
      </c>
      <c r="F118" s="135">
        <v>0.10891744550061078</v>
      </c>
      <c r="G118" s="135">
        <v>0.15485245351667642</v>
      </c>
      <c r="H118" s="135">
        <v>0.3866501274170715</v>
      </c>
      <c r="I118" s="135">
        <v>-6.6904724059621223E-2</v>
      </c>
      <c r="J118" s="135">
        <v>-0.19798870323115947</v>
      </c>
      <c r="K118" s="135">
        <v>-0.21342095231604485</v>
      </c>
      <c r="L118" s="135">
        <v>3.1777371236332064E-2</v>
      </c>
      <c r="M118" s="135">
        <v>-9.3868522724134262E-2</v>
      </c>
      <c r="N118" s="90">
        <v>-2.7550429314266989E-3</v>
      </c>
    </row>
    <row r="119" spans="1:14" ht="13.8" thickTop="1" x14ac:dyDescent="0.25">
      <c r="A119" s="151" t="s">
        <v>199</v>
      </c>
      <c r="B119" s="114">
        <v>4.6163549968283313E-3</v>
      </c>
      <c r="C119" s="142">
        <v>-5.3599060433533019E-2</v>
      </c>
      <c r="D119" s="136">
        <v>-0.15465721480842853</v>
      </c>
      <c r="E119" s="136">
        <v>0.10312198894605595</v>
      </c>
      <c r="F119" s="136">
        <v>-0.15838564363387397</v>
      </c>
      <c r="G119" s="136">
        <v>3.3178280826688722E-2</v>
      </c>
      <c r="H119" s="136">
        <v>0.26964819219820102</v>
      </c>
      <c r="I119" s="136">
        <v>6.8751704964954197E-2</v>
      </c>
      <c r="J119" s="136">
        <v>-5.4005646842093857E-2</v>
      </c>
      <c r="K119" s="136">
        <v>-8.1133553723976015E-2</v>
      </c>
      <c r="L119" s="136">
        <v>0.1579573864148156</v>
      </c>
      <c r="M119" s="136">
        <v>-6.7741307886639457E-2</v>
      </c>
      <c r="N119" s="119">
        <v>-4.6028007102727364E-2</v>
      </c>
    </row>
    <row r="120" spans="1:14" x14ac:dyDescent="0.25">
      <c r="A120" s="152" t="s">
        <v>200</v>
      </c>
      <c r="B120" s="103">
        <v>9.0335457535080543E-2</v>
      </c>
      <c r="C120" s="143">
        <v>0.19924378714381419</v>
      </c>
      <c r="D120" s="137">
        <v>0.255676174905481</v>
      </c>
      <c r="E120" s="137">
        <v>0.61594480828109721</v>
      </c>
      <c r="F120" s="137">
        <v>-0.20925711437363959</v>
      </c>
      <c r="G120" s="137">
        <v>0.56789571573098874</v>
      </c>
      <c r="H120" s="137">
        <v>-1.9081408205083528E-2</v>
      </c>
      <c r="I120" s="137">
        <v>-0.5404474852337372</v>
      </c>
      <c r="J120" s="137">
        <v>0.2131792160149919</v>
      </c>
      <c r="K120" s="137">
        <v>0.25773365824386341</v>
      </c>
      <c r="L120" s="137">
        <v>0.30890000253377758</v>
      </c>
      <c r="M120" s="137">
        <v>5.029401716623827E-2</v>
      </c>
      <c r="N120" s="105">
        <v>6.8414326121727598E-2</v>
      </c>
    </row>
    <row r="121" spans="1:14" x14ac:dyDescent="0.25">
      <c r="A121" s="153" t="s">
        <v>201</v>
      </c>
      <c r="B121" s="102">
        <v>0.14012510577864634</v>
      </c>
      <c r="C121" s="144">
        <v>9.3044463589550652E-2</v>
      </c>
      <c r="D121" s="138">
        <v>0.16707692746230007</v>
      </c>
      <c r="E121" s="138">
        <v>7.0197905145892525E-2</v>
      </c>
      <c r="F121" s="138">
        <v>-7.2430557350685376E-2</v>
      </c>
      <c r="G121" s="138">
        <v>-0.1300806335358009</v>
      </c>
      <c r="H121" s="138">
        <v>-0.28823897445075142</v>
      </c>
      <c r="I121" s="138">
        <v>0.60662822065793143</v>
      </c>
      <c r="J121" s="138">
        <v>0.21283772657016331</v>
      </c>
      <c r="K121" s="138">
        <v>0.42180145134668923</v>
      </c>
      <c r="L121" s="138">
        <v>0.47812600675148764</v>
      </c>
      <c r="M121" s="138">
        <v>-0.12168892804349762</v>
      </c>
      <c r="N121" s="92">
        <v>9.950148793262481E-2</v>
      </c>
    </row>
    <row r="122" spans="1:14" x14ac:dyDescent="0.25">
      <c r="A122" s="152" t="s">
        <v>202</v>
      </c>
      <c r="B122" s="103">
        <v>9.1755762906247984E-2</v>
      </c>
      <c r="C122" s="143">
        <v>-0.1457892753966844</v>
      </c>
      <c r="D122" s="137">
        <v>-0.55099428483330781</v>
      </c>
      <c r="E122" s="137">
        <v>0.17191655429313113</v>
      </c>
      <c r="F122" s="137">
        <v>0.37386301870712546</v>
      </c>
      <c r="G122" s="137">
        <v>0.39350372265659517</v>
      </c>
      <c r="H122" s="137">
        <v>0.29106757248617998</v>
      </c>
      <c r="I122" s="137">
        <v>0.2479213346952831</v>
      </c>
      <c r="J122" s="137">
        <v>-0.24271645370099126</v>
      </c>
      <c r="K122" s="137">
        <v>1.2780223517744749</v>
      </c>
      <c r="L122" s="137">
        <v>5.9955683700688711E-2</v>
      </c>
      <c r="M122" s="137">
        <v>0.634216544684574</v>
      </c>
      <c r="N122" s="105">
        <v>-0.43453255570462346</v>
      </c>
    </row>
    <row r="123" spans="1:14" x14ac:dyDescent="0.25">
      <c r="A123" s="153" t="s">
        <v>203</v>
      </c>
      <c r="B123" s="102">
        <v>-0.17045512708857358</v>
      </c>
      <c r="C123" s="144">
        <v>-0.37546559860153261</v>
      </c>
      <c r="D123" s="138">
        <v>0.43944397771191857</v>
      </c>
      <c r="E123" s="138">
        <v>6.9639959221575953E-2</v>
      </c>
      <c r="F123" s="138">
        <v>-0.28599115789622298</v>
      </c>
      <c r="G123" s="138">
        <v>4.0871252955944017</v>
      </c>
      <c r="H123" s="138">
        <v>4.3186859539031248</v>
      </c>
      <c r="I123" s="138">
        <v>-0.24818824012178353</v>
      </c>
      <c r="J123" s="138">
        <v>-0.39774272390301879</v>
      </c>
      <c r="K123" s="138">
        <v>-0.52427146398682622</v>
      </c>
      <c r="L123" s="138">
        <v>-0.14789653765191013</v>
      </c>
      <c r="M123" s="138">
        <v>-0.21840559622310807</v>
      </c>
      <c r="N123" s="92">
        <v>-0.45613036544440499</v>
      </c>
    </row>
    <row r="124" spans="1:14" x14ac:dyDescent="0.25">
      <c r="A124" s="152" t="s">
        <v>204</v>
      </c>
      <c r="B124" s="103">
        <v>-3.222830380615771E-2</v>
      </c>
      <c r="C124" s="143">
        <v>-0.72951609959958841</v>
      </c>
      <c r="D124" s="137">
        <v>0.15535561810383758</v>
      </c>
      <c r="E124" s="137">
        <v>-7.4695940924595638E-2</v>
      </c>
      <c r="F124" s="137">
        <v>-0.32617801044799788</v>
      </c>
      <c r="G124" s="137">
        <v>-0.50363349800408674</v>
      </c>
      <c r="H124" s="137">
        <v>-0.36532158630078204</v>
      </c>
      <c r="I124" s="137">
        <v>-0.19946920406374824</v>
      </c>
      <c r="J124" s="137">
        <v>-0.47441262799422346</v>
      </c>
      <c r="K124" s="137">
        <v>0.52568886642618828</v>
      </c>
      <c r="L124" s="137">
        <v>1.8991404621028245</v>
      </c>
      <c r="M124" s="137">
        <v>0.87689497785042536</v>
      </c>
      <c r="N124" s="105">
        <v>0.38932285760321639</v>
      </c>
    </row>
    <row r="125" spans="1:14" x14ac:dyDescent="0.25">
      <c r="A125" s="153" t="s">
        <v>205</v>
      </c>
      <c r="B125" s="102">
        <v>-8.0646581680664187E-2</v>
      </c>
      <c r="C125" s="144">
        <v>-0.43931553810554402</v>
      </c>
      <c r="D125" s="138">
        <v>-0.38717978677492892</v>
      </c>
      <c r="E125" s="138">
        <v>-0.69677481991704693</v>
      </c>
      <c r="F125" s="138">
        <v>-0.12058157801149572</v>
      </c>
      <c r="G125" s="138">
        <v>-0.31817424734850519</v>
      </c>
      <c r="H125" s="138">
        <v>1.0332017240913047</v>
      </c>
      <c r="I125" s="138">
        <v>-0.13039371572998371</v>
      </c>
      <c r="J125" s="138">
        <v>-0.51301759526035584</v>
      </c>
      <c r="K125" s="138">
        <v>0.55157611591581768</v>
      </c>
      <c r="L125" s="138">
        <v>-0.53334721285753894</v>
      </c>
      <c r="M125" s="138">
        <v>-0.12266936285843855</v>
      </c>
      <c r="N125" s="92">
        <v>2.5700577184762903</v>
      </c>
    </row>
    <row r="126" spans="1:14" x14ac:dyDescent="0.25">
      <c r="A126" s="152" t="s">
        <v>206</v>
      </c>
      <c r="B126" s="103">
        <v>-0.15338931696736491</v>
      </c>
      <c r="C126" s="143">
        <v>0.19954100565539901</v>
      </c>
      <c r="D126" s="137">
        <v>0.12808033122525497</v>
      </c>
      <c r="E126" s="137">
        <v>0.18577231619902412</v>
      </c>
      <c r="F126" s="137">
        <v>0.35491150322834941</v>
      </c>
      <c r="G126" s="137">
        <v>-0.33172123974236556</v>
      </c>
      <c r="H126" s="137">
        <v>-0.29849015386535016</v>
      </c>
      <c r="I126" s="137">
        <v>-0.40850444324439661</v>
      </c>
      <c r="J126" s="137">
        <v>-0.41312893838051934</v>
      </c>
      <c r="K126" s="137">
        <v>0.48522039622922541</v>
      </c>
      <c r="L126" s="137">
        <v>-0.29818302848404155</v>
      </c>
      <c r="M126" s="137">
        <v>-0.23109367837954664</v>
      </c>
      <c r="N126" s="105">
        <v>-0.36841490920607445</v>
      </c>
    </row>
    <row r="127" spans="1:14" x14ac:dyDescent="0.25">
      <c r="A127" s="153" t="s">
        <v>207</v>
      </c>
      <c r="B127" s="102">
        <v>1.5265464119206484E-2</v>
      </c>
      <c r="C127" s="144">
        <v>-0.47532969758668775</v>
      </c>
      <c r="D127" s="138">
        <v>-0.29756475609413457</v>
      </c>
      <c r="E127" s="138">
        <v>-1.8048740587794598E-2</v>
      </c>
      <c r="F127" s="138">
        <v>0.3153407499959191</v>
      </c>
      <c r="G127" s="138">
        <v>0.28911274635263329</v>
      </c>
      <c r="H127" s="138">
        <v>0.72565323235438028</v>
      </c>
      <c r="I127" s="138">
        <v>-0.23136153642848778</v>
      </c>
      <c r="J127" s="138">
        <v>-0.55740015347987992</v>
      </c>
      <c r="K127" s="138">
        <v>-0.12837957381670861</v>
      </c>
      <c r="L127" s="138">
        <v>0.163539778671836</v>
      </c>
      <c r="M127" s="138">
        <v>1.6612245312665559</v>
      </c>
      <c r="N127" s="92">
        <v>2.7350014527812152</v>
      </c>
    </row>
    <row r="128" spans="1:14" x14ac:dyDescent="0.25">
      <c r="A128" s="152" t="s">
        <v>208</v>
      </c>
      <c r="B128" s="103">
        <v>0.25684448031658502</v>
      </c>
      <c r="C128" s="143">
        <v>-0.44397898097452049</v>
      </c>
      <c r="D128" s="137">
        <v>0.38000355673790609</v>
      </c>
      <c r="E128" s="137">
        <v>-0.40518557000320843</v>
      </c>
      <c r="F128" s="137">
        <v>0.79442991205407587</v>
      </c>
      <c r="G128" s="137">
        <v>0.679666291159567</v>
      </c>
      <c r="H128" s="137">
        <v>1.4940668943920579</v>
      </c>
      <c r="I128" s="137">
        <v>0.83815545683388892</v>
      </c>
      <c r="J128" s="137">
        <v>-0.12379534444806983</v>
      </c>
      <c r="K128" s="137">
        <v>0.26842667645446316</v>
      </c>
      <c r="L128" s="137">
        <v>9.1480226841092138E-2</v>
      </c>
      <c r="M128" s="137">
        <v>-0.35889129520366381</v>
      </c>
      <c r="N128" s="105">
        <v>0.20562727172861384</v>
      </c>
    </row>
    <row r="129" spans="1:14" ht="13.8" thickBot="1" x14ac:dyDescent="0.3">
      <c r="A129" s="154" t="s">
        <v>209</v>
      </c>
      <c r="B129" s="101">
        <v>-0.13334495968038285</v>
      </c>
      <c r="C129" s="145">
        <v>0.71835653557288981</v>
      </c>
      <c r="D129" s="139">
        <v>3.2454089039731793E-2</v>
      </c>
      <c r="E129" s="139">
        <v>-2.5531526283287365E-2</v>
      </c>
      <c r="F129" s="139">
        <v>0.13731689422799565</v>
      </c>
      <c r="G129" s="139">
        <v>-0.32403957393042726</v>
      </c>
      <c r="H129" s="139">
        <v>0.39377841703307359</v>
      </c>
      <c r="I129" s="139">
        <v>-0.23038625983535976</v>
      </c>
      <c r="J129" s="139">
        <v>0.22419638956340582</v>
      </c>
      <c r="K129" s="139">
        <v>-0.54600586130347173</v>
      </c>
      <c r="L129" s="139">
        <v>0.22677213248455663</v>
      </c>
      <c r="M129" s="139">
        <v>0.41066877888076725</v>
      </c>
      <c r="N129" s="94">
        <v>-0.14740106065665615</v>
      </c>
    </row>
  </sheetData>
  <mergeCells count="11">
    <mergeCell ref="A66:N66"/>
    <mergeCell ref="A1:N1"/>
    <mergeCell ref="A17:N17"/>
    <mergeCell ref="A33:N33"/>
    <mergeCell ref="A49:N49"/>
    <mergeCell ref="B50:N50"/>
    <mergeCell ref="A82:N82"/>
    <mergeCell ref="B83:N83"/>
    <mergeCell ref="A99:N99"/>
    <mergeCell ref="A115:N115"/>
    <mergeCell ref="B116:N116"/>
  </mergeCells>
  <pageMargins left="0.78740157480314965" right="0.59055118110236227" top="0.78740157480314965" bottom="0.39370078740157483" header="0" footer="0.39370078740157483"/>
  <pageSetup paperSize="9" scale="82" fitToHeight="0" orientation="landscape" r:id="rId1"/>
  <headerFooter scaleWithDoc="0">
    <oddFooter>&amp;R&amp;9&amp;P</oddFooter>
  </headerFooter>
  <rowBreaks count="2" manualBreakCount="2">
    <brk id="48" max="16383" man="1"/>
    <brk id="97" max="13" man="1"/>
  </rowBreaks>
  <legacyDrawingHF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9"/>
  <sheetViews>
    <sheetView showZeros="0" zoomScaleNormal="100" workbookViewId="0"/>
  </sheetViews>
  <sheetFormatPr baseColWidth="10" defaultRowHeight="13.2" x14ac:dyDescent="0.25"/>
  <cols>
    <col min="1" max="1" width="26.88671875" customWidth="1"/>
    <col min="2" max="4" width="12.33203125" bestFit="1" customWidth="1"/>
    <col min="5" max="5" width="10.33203125" customWidth="1"/>
    <col min="6" max="6" width="9.5546875" customWidth="1"/>
    <col min="7" max="7" width="8.109375" customWidth="1"/>
    <col min="8" max="8" width="10.109375" bestFit="1" customWidth="1"/>
    <col min="9" max="9" width="10.33203125" bestFit="1" customWidth="1"/>
  </cols>
  <sheetData>
    <row r="1" spans="1:17" ht="27" customHeight="1" thickBot="1" x14ac:dyDescent="0.3">
      <c r="A1" s="1053" t="s">
        <v>340</v>
      </c>
      <c r="B1" s="1053"/>
      <c r="C1" s="1053"/>
      <c r="D1" s="1053"/>
      <c r="E1" s="1053"/>
      <c r="F1" s="1053"/>
      <c r="G1" s="75"/>
      <c r="H1" s="75"/>
      <c r="I1" s="75"/>
      <c r="J1" s="75"/>
      <c r="K1" s="75"/>
    </row>
    <row r="2" spans="1:17" ht="13.8" thickBot="1" x14ac:dyDescent="0.3">
      <c r="A2" s="71"/>
      <c r="B2" s="81" t="s">
        <v>180</v>
      </c>
      <c r="C2" s="10" t="s">
        <v>195</v>
      </c>
      <c r="D2" s="10" t="s">
        <v>196</v>
      </c>
      <c r="E2" s="59" t="s">
        <v>197</v>
      </c>
      <c r="F2" s="53" t="s">
        <v>198</v>
      </c>
      <c r="J2" s="75"/>
      <c r="K2" s="75"/>
      <c r="L2" s="75"/>
      <c r="M2" s="75"/>
      <c r="N2" s="75"/>
      <c r="O2" s="75"/>
      <c r="P2" s="75"/>
      <c r="Q2" s="75"/>
    </row>
    <row r="3" spans="1:17" ht="13.8" thickBot="1" x14ac:dyDescent="0.3">
      <c r="A3" s="70" t="s">
        <v>180</v>
      </c>
      <c r="B3" s="762">
        <v>2075984754.6451614</v>
      </c>
      <c r="C3" s="66">
        <v>915382015.90184307</v>
      </c>
      <c r="D3" s="66">
        <v>1112113701.6551628</v>
      </c>
      <c r="E3" s="77">
        <v>40190682.637541614</v>
      </c>
      <c r="F3" s="67">
        <v>8298354.4506138554</v>
      </c>
      <c r="J3" s="75"/>
      <c r="K3" s="75"/>
      <c r="L3" s="75"/>
      <c r="M3" s="75"/>
      <c r="N3" s="75"/>
      <c r="O3" s="75"/>
      <c r="P3" s="75"/>
      <c r="Q3" s="75"/>
    </row>
    <row r="4" spans="1:17" ht="13.8" thickTop="1" x14ac:dyDescent="0.25">
      <c r="A4" s="124" t="s">
        <v>199</v>
      </c>
      <c r="B4" s="117">
        <v>755663205.02258825</v>
      </c>
      <c r="C4" s="33">
        <v>736416473.61890006</v>
      </c>
      <c r="D4" s="717">
        <v>17140487.087829418</v>
      </c>
      <c r="E4" s="750">
        <v>2048328.2159651178</v>
      </c>
      <c r="F4" s="907">
        <v>57916.099893569197</v>
      </c>
      <c r="J4" s="1"/>
    </row>
    <row r="5" spans="1:17" x14ac:dyDescent="0.25">
      <c r="A5" s="125" t="s">
        <v>200</v>
      </c>
      <c r="B5" s="120">
        <v>91855573.480144218</v>
      </c>
      <c r="C5" s="718">
        <v>10747608.906737002</v>
      </c>
      <c r="D5" s="718">
        <v>65103775.049276218</v>
      </c>
      <c r="E5" s="751">
        <v>15842743.542688176</v>
      </c>
      <c r="F5" s="908">
        <v>161445.98144282651</v>
      </c>
      <c r="J5" s="1"/>
    </row>
    <row r="6" spans="1:17" x14ac:dyDescent="0.25">
      <c r="A6" s="95" t="s">
        <v>201</v>
      </c>
      <c r="B6" s="83">
        <v>154008912.76667503</v>
      </c>
      <c r="C6" s="719">
        <v>20537372.760182347</v>
      </c>
      <c r="D6" s="719">
        <v>130497807.74902177</v>
      </c>
      <c r="E6" s="78">
        <v>2670210.372309438</v>
      </c>
      <c r="F6" s="61">
        <v>303521.88516146078</v>
      </c>
      <c r="J6" s="1"/>
    </row>
    <row r="7" spans="1:17" x14ac:dyDescent="0.25">
      <c r="A7" s="125" t="s">
        <v>202</v>
      </c>
      <c r="B7" s="120">
        <v>45544903.019265085</v>
      </c>
      <c r="C7" s="718">
        <v>5088991.7786133485</v>
      </c>
      <c r="D7" s="718">
        <v>39812063.104323938</v>
      </c>
      <c r="E7" s="751">
        <v>588857.82571837457</v>
      </c>
      <c r="F7" s="908">
        <v>54990.310609423934</v>
      </c>
      <c r="J7" s="1"/>
    </row>
    <row r="8" spans="1:17" x14ac:dyDescent="0.25">
      <c r="A8" s="95" t="s">
        <v>203</v>
      </c>
      <c r="B8" s="83">
        <v>28111629.65056745</v>
      </c>
      <c r="C8" s="719">
        <v>24717261.866513535</v>
      </c>
      <c r="D8" s="719">
        <v>2672346.6339214616</v>
      </c>
      <c r="E8" s="752">
        <v>70014.666331413056</v>
      </c>
      <c r="F8" s="909">
        <v>652006.48380103579</v>
      </c>
      <c r="J8" s="1"/>
    </row>
    <row r="9" spans="1:17" x14ac:dyDescent="0.25">
      <c r="A9" s="125" t="s">
        <v>204</v>
      </c>
      <c r="B9" s="120">
        <v>44456672.670998104</v>
      </c>
      <c r="C9" s="718">
        <v>15330008.661687672</v>
      </c>
      <c r="D9" s="718">
        <v>28845269.628585976</v>
      </c>
      <c r="E9" s="751">
        <v>234762.11448444839</v>
      </c>
      <c r="F9" s="908">
        <v>46632.266239999997</v>
      </c>
      <c r="J9" s="1"/>
    </row>
    <row r="10" spans="1:17" x14ac:dyDescent="0.25">
      <c r="A10" s="95" t="s">
        <v>205</v>
      </c>
      <c r="B10" s="83">
        <v>72905242.994631782</v>
      </c>
      <c r="C10" s="719">
        <v>14094502.646894339</v>
      </c>
      <c r="D10" s="719">
        <v>58526132.606621072</v>
      </c>
      <c r="E10" s="752">
        <v>284607.74111638049</v>
      </c>
      <c r="F10" s="909">
        <v>0</v>
      </c>
      <c r="J10" s="1"/>
    </row>
    <row r="11" spans="1:17" x14ac:dyDescent="0.25">
      <c r="A11" s="125" t="s">
        <v>206</v>
      </c>
      <c r="B11" s="120">
        <v>272250246.59341109</v>
      </c>
      <c r="C11" s="718">
        <v>33895524.454302669</v>
      </c>
      <c r="D11" s="718">
        <v>236940974.05676138</v>
      </c>
      <c r="E11" s="751">
        <v>1319468.0234006417</v>
      </c>
      <c r="F11" s="908">
        <v>94280.058946375473</v>
      </c>
      <c r="J11" s="1"/>
    </row>
    <row r="12" spans="1:17" x14ac:dyDescent="0.25">
      <c r="A12" s="95" t="s">
        <v>207</v>
      </c>
      <c r="B12" s="83">
        <v>108085091.35327475</v>
      </c>
      <c r="C12" s="719">
        <v>5622566.7044959143</v>
      </c>
      <c r="D12" s="719">
        <v>92014164.63763991</v>
      </c>
      <c r="E12" s="752">
        <v>10052637.090554275</v>
      </c>
      <c r="F12" s="909">
        <v>395722.92058465944</v>
      </c>
      <c r="J12" s="1"/>
    </row>
    <row r="13" spans="1:17" x14ac:dyDescent="0.25">
      <c r="A13" s="125" t="s">
        <v>208</v>
      </c>
      <c r="B13" s="120">
        <v>229774639.84365979</v>
      </c>
      <c r="C13" s="718">
        <v>17783588.142339315</v>
      </c>
      <c r="D13" s="718">
        <v>209033285.53947601</v>
      </c>
      <c r="E13" s="751">
        <v>1536118.0985284997</v>
      </c>
      <c r="F13" s="908">
        <v>1421648.063315965</v>
      </c>
      <c r="J13" s="1"/>
    </row>
    <row r="14" spans="1:17" ht="13.8" thickBot="1" x14ac:dyDescent="0.3">
      <c r="A14" s="99" t="s">
        <v>209</v>
      </c>
      <c r="B14" s="84">
        <v>273328637.24994588</v>
      </c>
      <c r="C14" s="720">
        <v>31148116.361176893</v>
      </c>
      <c r="D14" s="720">
        <v>231527395.56170559</v>
      </c>
      <c r="E14" s="753">
        <v>5542934.9464448495</v>
      </c>
      <c r="F14" s="910">
        <v>5110190.3806185387</v>
      </c>
      <c r="J14" s="1"/>
    </row>
    <row r="15" spans="1:17" x14ac:dyDescent="0.25">
      <c r="A15" s="72"/>
      <c r="B15" s="1"/>
      <c r="C15" s="1"/>
      <c r="D15" s="1"/>
      <c r="E15" s="1"/>
      <c r="F15" s="1"/>
      <c r="G15" s="1"/>
      <c r="H15" s="1"/>
      <c r="I15" s="1"/>
      <c r="J15" s="1"/>
    </row>
    <row r="16" spans="1:17" x14ac:dyDescent="0.25">
      <c r="A16" s="72"/>
      <c r="B16" s="1"/>
      <c r="C16" s="1"/>
      <c r="D16" s="1"/>
      <c r="E16" s="1"/>
      <c r="F16" s="1"/>
      <c r="G16" s="1"/>
      <c r="H16" s="1"/>
      <c r="I16" s="1"/>
      <c r="J16" s="1"/>
    </row>
    <row r="17" spans="1:11" ht="27" customHeight="1" thickBot="1" x14ac:dyDescent="0.3">
      <c r="A17" s="1053" t="s">
        <v>341</v>
      </c>
      <c r="B17" s="1053"/>
      <c r="C17" s="1053"/>
      <c r="D17" s="1053"/>
      <c r="E17" s="1053"/>
      <c r="F17" s="1053"/>
      <c r="G17" s="75"/>
      <c r="H17" s="75"/>
      <c r="I17" s="75"/>
      <c r="J17" s="75"/>
      <c r="K17" s="75"/>
    </row>
    <row r="18" spans="1:11" ht="13.8" thickBot="1" x14ac:dyDescent="0.3">
      <c r="A18" s="96"/>
      <c r="B18" s="85" t="s">
        <v>180</v>
      </c>
      <c r="C18" s="10" t="s">
        <v>195</v>
      </c>
      <c r="D18" s="10" t="s">
        <v>196</v>
      </c>
      <c r="E18" s="59" t="s">
        <v>197</v>
      </c>
      <c r="F18" s="53" t="s">
        <v>198</v>
      </c>
      <c r="G18" s="1"/>
      <c r="H18" s="1"/>
      <c r="I18" s="1"/>
      <c r="J18" s="1"/>
    </row>
    <row r="19" spans="1:11" ht="13.8" thickBot="1" x14ac:dyDescent="0.3">
      <c r="A19" s="97" t="s">
        <v>180</v>
      </c>
      <c r="B19" s="86">
        <v>1</v>
      </c>
      <c r="C19" s="68">
        <v>0.44093869853986722</v>
      </c>
      <c r="D19" s="68">
        <v>0.53570417565289463</v>
      </c>
      <c r="E19" s="69">
        <v>1.9359815888634127E-2</v>
      </c>
      <c r="F19" s="69">
        <v>3.9973099186040289E-3</v>
      </c>
      <c r="G19" s="1"/>
      <c r="H19" s="1"/>
      <c r="I19" s="1"/>
      <c r="J19" s="1"/>
    </row>
    <row r="20" spans="1:11" ht="13.8" thickTop="1" x14ac:dyDescent="0.25">
      <c r="A20" s="124" t="s">
        <v>199</v>
      </c>
      <c r="B20" s="122">
        <v>1</v>
      </c>
      <c r="C20" s="52">
        <v>0.97453001380011239</v>
      </c>
      <c r="D20" s="52">
        <v>2.268270702331875E-2</v>
      </c>
      <c r="E20" s="55">
        <v>2.7106364347909322E-3</v>
      </c>
      <c r="F20" s="55">
        <v>7.6642741777850585E-5</v>
      </c>
      <c r="G20" s="1"/>
      <c r="H20" s="1"/>
      <c r="I20" s="1"/>
      <c r="J20" s="1"/>
    </row>
    <row r="21" spans="1:11" x14ac:dyDescent="0.25">
      <c r="A21" s="125" t="s">
        <v>200</v>
      </c>
      <c r="B21" s="123">
        <v>1</v>
      </c>
      <c r="C21" s="109">
        <v>0.11700551746117221</v>
      </c>
      <c r="D21" s="109">
        <v>0.70876238188583351</v>
      </c>
      <c r="E21" s="112">
        <v>0.17247449384345515</v>
      </c>
      <c r="F21" s="112">
        <v>1.7576068095391639E-3</v>
      </c>
      <c r="G21" s="1"/>
      <c r="H21" s="1"/>
      <c r="I21" s="1"/>
      <c r="J21" s="1"/>
    </row>
    <row r="22" spans="1:11" x14ac:dyDescent="0.25">
      <c r="A22" s="95" t="s">
        <v>201</v>
      </c>
      <c r="B22" s="87">
        <v>1</v>
      </c>
      <c r="C22" s="62">
        <v>0.13335184562530264</v>
      </c>
      <c r="D22" s="62">
        <v>0.847339322151616</v>
      </c>
      <c r="E22" s="63">
        <v>1.7338024951548306E-2</v>
      </c>
      <c r="F22" s="63">
        <v>1.9708072715330402E-3</v>
      </c>
      <c r="G22" s="1"/>
      <c r="H22" s="1"/>
      <c r="I22" s="1"/>
      <c r="J22" s="1"/>
    </row>
    <row r="23" spans="1:11" x14ac:dyDescent="0.25">
      <c r="A23" s="125" t="s">
        <v>202</v>
      </c>
      <c r="B23" s="123">
        <v>1</v>
      </c>
      <c r="C23" s="109">
        <v>0.11173570347621008</v>
      </c>
      <c r="D23" s="109">
        <v>0.87412773911240504</v>
      </c>
      <c r="E23" s="112">
        <v>1.292917070147878E-2</v>
      </c>
      <c r="F23" s="112">
        <v>1.2073867099061232E-3</v>
      </c>
      <c r="G23" s="1"/>
      <c r="H23" s="1"/>
      <c r="I23" s="1"/>
      <c r="J23" s="1"/>
    </row>
    <row r="24" spans="1:11" x14ac:dyDescent="0.25">
      <c r="A24" s="95" t="s">
        <v>203</v>
      </c>
      <c r="B24" s="87">
        <v>1</v>
      </c>
      <c r="C24" s="62">
        <v>0.87925396619667695</v>
      </c>
      <c r="D24" s="62">
        <v>9.5061960730815145E-2</v>
      </c>
      <c r="E24" s="63">
        <v>2.490594362607497E-3</v>
      </c>
      <c r="F24" s="63">
        <v>2.3193478709900215E-2</v>
      </c>
      <c r="G24" s="1"/>
      <c r="H24" s="1"/>
      <c r="I24" s="1"/>
      <c r="J24" s="1"/>
    </row>
    <row r="25" spans="1:11" x14ac:dyDescent="0.25">
      <c r="A25" s="125" t="s">
        <v>204</v>
      </c>
      <c r="B25" s="123">
        <v>1</v>
      </c>
      <c r="C25" s="109">
        <v>0.34483031996428298</v>
      </c>
      <c r="D25" s="109">
        <v>0.64884004797335104</v>
      </c>
      <c r="E25" s="112">
        <v>5.2806946714570148E-3</v>
      </c>
      <c r="F25" s="112">
        <v>1.0489373909087255E-3</v>
      </c>
      <c r="G25" s="1"/>
      <c r="H25" s="1"/>
      <c r="I25" s="1"/>
      <c r="J25" s="1"/>
    </row>
    <row r="26" spans="1:11" x14ac:dyDescent="0.25">
      <c r="A26" s="95" t="s">
        <v>205</v>
      </c>
      <c r="B26" s="87">
        <v>1</v>
      </c>
      <c r="C26" s="62">
        <v>0.19332632425259397</v>
      </c>
      <c r="D26" s="62">
        <v>0.80276987227009877</v>
      </c>
      <c r="E26" s="63">
        <v>3.9038034773073447E-3</v>
      </c>
      <c r="F26" s="63">
        <v>0</v>
      </c>
      <c r="G26" s="98"/>
      <c r="H26" s="98"/>
      <c r="I26" s="1"/>
      <c r="J26" s="1"/>
    </row>
    <row r="27" spans="1:11" x14ac:dyDescent="0.25">
      <c r="A27" s="125" t="s">
        <v>206</v>
      </c>
      <c r="B27" s="123">
        <v>1</v>
      </c>
      <c r="C27" s="109">
        <v>0.12450135446497332</v>
      </c>
      <c r="D27" s="109">
        <v>0.87030581981664124</v>
      </c>
      <c r="E27" s="112">
        <v>4.8465264583256217E-3</v>
      </c>
      <c r="F27" s="112">
        <v>3.4629926005972332E-4</v>
      </c>
      <c r="G27" s="98"/>
      <c r="H27" s="98"/>
      <c r="I27" s="1"/>
      <c r="J27" s="1"/>
    </row>
    <row r="28" spans="1:11" x14ac:dyDescent="0.25">
      <c r="A28" s="95" t="s">
        <v>207</v>
      </c>
      <c r="B28" s="87">
        <v>1</v>
      </c>
      <c r="C28" s="62">
        <v>5.2019817294862866E-2</v>
      </c>
      <c r="D28" s="62">
        <v>0.85131227152219158</v>
      </c>
      <c r="E28" s="63">
        <v>9.3006694676302376E-2</v>
      </c>
      <c r="F28" s="63">
        <v>3.6612165066433086E-3</v>
      </c>
      <c r="G28" s="98"/>
      <c r="H28" s="1"/>
      <c r="I28" s="1"/>
      <c r="J28" s="1"/>
    </row>
    <row r="29" spans="1:11" x14ac:dyDescent="0.25">
      <c r="A29" s="125" t="s">
        <v>208</v>
      </c>
      <c r="B29" s="123">
        <v>1</v>
      </c>
      <c r="C29" s="109">
        <v>7.7395782904672986E-2</v>
      </c>
      <c r="D29" s="109">
        <v>0.90973175143133145</v>
      </c>
      <c r="E29" s="112">
        <v>6.6853248016129404E-3</v>
      </c>
      <c r="F29" s="112">
        <v>6.1871408623826538E-3</v>
      </c>
      <c r="G29" s="1"/>
      <c r="H29" s="714"/>
      <c r="I29" s="1"/>
      <c r="J29" s="1"/>
    </row>
    <row r="30" spans="1:11" ht="13.8" thickBot="1" x14ac:dyDescent="0.3">
      <c r="A30" s="99" t="s">
        <v>209</v>
      </c>
      <c r="B30" s="126">
        <v>1</v>
      </c>
      <c r="C30" s="127">
        <v>0.1139584811696604</v>
      </c>
      <c r="D30" s="127">
        <v>0.8470660004424817</v>
      </c>
      <c r="E30" s="128">
        <v>2.027937870767673E-2</v>
      </c>
      <c r="F30" s="128">
        <v>1.8696139680181099E-2</v>
      </c>
      <c r="G30" s="1"/>
      <c r="H30" s="1"/>
      <c r="I30" s="1"/>
      <c r="J30" s="1"/>
    </row>
    <row r="31" spans="1:11" x14ac:dyDescent="0.25">
      <c r="A31" s="72"/>
      <c r="B31" s="1"/>
      <c r="C31" s="1"/>
      <c r="D31" s="1"/>
      <c r="E31" s="1"/>
      <c r="F31" s="1"/>
      <c r="G31" s="1"/>
      <c r="H31" s="98"/>
      <c r="I31" s="1"/>
      <c r="J31" s="1"/>
    </row>
    <row r="32" spans="1:11" x14ac:dyDescent="0.25">
      <c r="A32" s="72"/>
      <c r="B32" s="1"/>
      <c r="C32" s="1"/>
      <c r="D32" s="1"/>
      <c r="E32" s="1"/>
      <c r="F32" s="1"/>
      <c r="G32" s="1"/>
      <c r="H32" s="98"/>
      <c r="I32" s="1"/>
      <c r="J32" s="1"/>
    </row>
    <row r="33" spans="1:11" ht="27" customHeight="1" thickBot="1" x14ac:dyDescent="0.3">
      <c r="A33" s="1053" t="s">
        <v>342</v>
      </c>
      <c r="B33" s="1053"/>
      <c r="C33" s="1053"/>
      <c r="D33" s="1053"/>
      <c r="E33" s="1053"/>
      <c r="F33" s="1053"/>
      <c r="G33" s="75"/>
      <c r="H33" s="75"/>
      <c r="I33" s="75"/>
      <c r="J33" s="75"/>
      <c r="K33" s="75"/>
    </row>
    <row r="34" spans="1:11" ht="13.8" thickBot="1" x14ac:dyDescent="0.3">
      <c r="A34" s="96"/>
      <c r="B34" s="85" t="s">
        <v>180</v>
      </c>
      <c r="C34" s="10" t="s">
        <v>195</v>
      </c>
      <c r="D34" s="10" t="s">
        <v>196</v>
      </c>
      <c r="E34" s="59" t="s">
        <v>197</v>
      </c>
      <c r="F34" s="53" t="s">
        <v>198</v>
      </c>
      <c r="G34" s="1"/>
      <c r="H34" s="1"/>
      <c r="I34" s="1"/>
      <c r="J34" s="1"/>
    </row>
    <row r="35" spans="1:11" ht="13.8" thickBot="1" x14ac:dyDescent="0.3">
      <c r="A35" s="97" t="s">
        <v>180</v>
      </c>
      <c r="B35" s="86">
        <v>1</v>
      </c>
      <c r="C35" s="68">
        <v>1</v>
      </c>
      <c r="D35" s="68">
        <v>1</v>
      </c>
      <c r="E35" s="69">
        <v>1</v>
      </c>
      <c r="F35" s="69">
        <v>1</v>
      </c>
      <c r="G35" s="1"/>
      <c r="H35" s="1"/>
      <c r="I35" s="1"/>
      <c r="J35" s="1"/>
    </row>
    <row r="36" spans="1:11" ht="13.8" thickTop="1" x14ac:dyDescent="0.25">
      <c r="A36" s="124" t="s">
        <v>199</v>
      </c>
      <c r="B36" s="122">
        <v>0.36400229015735247</v>
      </c>
      <c r="C36" s="52">
        <v>0.80449086919560631</v>
      </c>
      <c r="D36" s="52">
        <v>1.5412531166839478E-2</v>
      </c>
      <c r="E36" s="55">
        <v>5.0965250688521521E-2</v>
      </c>
      <c r="F36" s="55">
        <v>6.9792270549837694E-3</v>
      </c>
      <c r="G36" s="1"/>
      <c r="H36" s="1"/>
      <c r="I36" s="1"/>
      <c r="J36" s="1"/>
    </row>
    <row r="37" spans="1:11" x14ac:dyDescent="0.25">
      <c r="A37" s="125" t="s">
        <v>200</v>
      </c>
      <c r="B37" s="123">
        <v>4.4246747609591512E-2</v>
      </c>
      <c r="C37" s="109">
        <v>1.174111870239045E-2</v>
      </c>
      <c r="D37" s="109">
        <v>5.8540574540518683E-2</v>
      </c>
      <c r="E37" s="112">
        <v>0.39418946141237388</v>
      </c>
      <c r="F37" s="112">
        <v>1.9455180229242176E-2</v>
      </c>
      <c r="G37" s="1"/>
      <c r="H37" s="1"/>
      <c r="I37" s="1"/>
      <c r="J37" s="1"/>
    </row>
    <row r="38" spans="1:11" x14ac:dyDescent="0.25">
      <c r="A38" s="95" t="s">
        <v>201</v>
      </c>
      <c r="B38" s="87">
        <v>7.4185955567385206E-2</v>
      </c>
      <c r="C38" s="62">
        <v>2.243584908094216E-2</v>
      </c>
      <c r="D38" s="62">
        <v>0.11734214546120726</v>
      </c>
      <c r="E38" s="63">
        <v>6.6438542395277148E-2</v>
      </c>
      <c r="F38" s="63">
        <v>3.6576153376891282E-2</v>
      </c>
      <c r="G38" s="1"/>
      <c r="H38" s="1"/>
      <c r="I38" s="1"/>
      <c r="J38" s="1"/>
    </row>
    <row r="39" spans="1:11" x14ac:dyDescent="0.25">
      <c r="A39" s="125" t="s">
        <v>202</v>
      </c>
      <c r="B39" s="123">
        <v>2.193893905885155E-2</v>
      </c>
      <c r="C39" s="109">
        <v>5.559418570835287E-3</v>
      </c>
      <c r="D39" s="109">
        <v>3.5798554630764375E-2</v>
      </c>
      <c r="E39" s="112">
        <v>1.4651600497283663E-2</v>
      </c>
      <c r="F39" s="112">
        <v>6.6266524208731682E-3</v>
      </c>
      <c r="G39" s="1"/>
      <c r="H39" s="1"/>
      <c r="I39" s="1"/>
      <c r="J39" s="1"/>
    </row>
    <row r="40" spans="1:11" x14ac:dyDescent="0.25">
      <c r="A40" s="95" t="s">
        <v>203</v>
      </c>
      <c r="B40" s="87">
        <v>1.3541346865705881E-2</v>
      </c>
      <c r="C40" s="62">
        <v>2.700212745840528E-2</v>
      </c>
      <c r="D40" s="62">
        <v>2.4029437187440446E-3</v>
      </c>
      <c r="E40" s="63">
        <v>1.7420621332271981E-3</v>
      </c>
      <c r="F40" s="63">
        <v>7.8570575369048601E-2</v>
      </c>
      <c r="G40" s="1"/>
      <c r="H40" s="1"/>
      <c r="I40" s="1"/>
      <c r="J40" s="1"/>
    </row>
    <row r="41" spans="1:11" x14ac:dyDescent="0.25">
      <c r="A41" s="125" t="s">
        <v>204</v>
      </c>
      <c r="B41" s="123">
        <v>2.1414739473169627E-2</v>
      </c>
      <c r="C41" s="109">
        <v>1.67471158438528E-2</v>
      </c>
      <c r="D41" s="109">
        <v>2.5937338588361475E-2</v>
      </c>
      <c r="E41" s="112">
        <v>5.8412074410788941E-3</v>
      </c>
      <c r="F41" s="112">
        <v>5.6194594383167694E-3</v>
      </c>
      <c r="G41" s="1"/>
      <c r="H41" s="1"/>
      <c r="I41" s="1"/>
      <c r="J41" s="1"/>
    </row>
    <row r="42" spans="1:11" x14ac:dyDescent="0.25">
      <c r="A42" s="95" t="s">
        <v>205</v>
      </c>
      <c r="B42" s="87">
        <v>3.5118390359804519E-2</v>
      </c>
      <c r="C42" s="62">
        <v>1.5397399557831931E-2</v>
      </c>
      <c r="D42" s="62">
        <v>5.2626033219010264E-2</v>
      </c>
      <c r="E42" s="63">
        <v>7.0814358562432565E-3</v>
      </c>
      <c r="F42" s="63">
        <v>0</v>
      </c>
      <c r="G42" s="1"/>
      <c r="H42" s="1"/>
      <c r="I42" s="1"/>
      <c r="J42" s="1"/>
    </row>
    <row r="43" spans="1:11" x14ac:dyDescent="0.25">
      <c r="A43" s="125" t="s">
        <v>206</v>
      </c>
      <c r="B43" s="123">
        <v>0.13114270034220246</v>
      </c>
      <c r="C43" s="109">
        <v>3.7028829347175315E-2</v>
      </c>
      <c r="D43" s="109">
        <v>0.21305463074874564</v>
      </c>
      <c r="E43" s="112">
        <v>3.2830196871753134E-2</v>
      </c>
      <c r="F43" s="112">
        <v>1.1361295725250839E-2</v>
      </c>
      <c r="G43" s="1"/>
      <c r="H43" s="1"/>
      <c r="I43" s="1"/>
      <c r="J43" s="1"/>
    </row>
    <row r="44" spans="1:11" x14ac:dyDescent="0.25">
      <c r="A44" s="95" t="s">
        <v>207</v>
      </c>
      <c r="B44" s="87">
        <v>5.206449185690154E-2</v>
      </c>
      <c r="C44" s="62">
        <v>6.1423172039888809E-3</v>
      </c>
      <c r="D44" s="62">
        <v>8.2738090988983326E-2</v>
      </c>
      <c r="E44" s="63">
        <v>0.25012357170475708</v>
      </c>
      <c r="F44" s="63">
        <v>4.7686914669617005E-2</v>
      </c>
      <c r="G44" s="1"/>
      <c r="H44" s="1"/>
      <c r="I44" s="1"/>
      <c r="J44" s="1"/>
    </row>
    <row r="45" spans="1:11" x14ac:dyDescent="0.25">
      <c r="A45" s="125" t="s">
        <v>208</v>
      </c>
      <c r="B45" s="123">
        <v>0.11068223855185975</v>
      </c>
      <c r="C45" s="109">
        <v>1.9427504400792443E-2</v>
      </c>
      <c r="D45" s="109">
        <v>0.18796035443891304</v>
      </c>
      <c r="E45" s="112">
        <v>3.822075162001929E-2</v>
      </c>
      <c r="F45" s="112">
        <v>0.17131686429841536</v>
      </c>
      <c r="G45" s="1"/>
      <c r="H45" s="1"/>
      <c r="I45" s="1"/>
      <c r="J45" s="1"/>
    </row>
    <row r="46" spans="1:11" ht="13.8" thickBot="1" x14ac:dyDescent="0.3">
      <c r="A46" s="99" t="s">
        <v>209</v>
      </c>
      <c r="B46" s="126">
        <v>0.13166216015717547</v>
      </c>
      <c r="C46" s="127">
        <v>3.4027450638179156E-2</v>
      </c>
      <c r="D46" s="127">
        <v>0.20818680249791235</v>
      </c>
      <c r="E46" s="128">
        <v>0.1379159193794649</v>
      </c>
      <c r="F46" s="128">
        <v>0.61580767741736098</v>
      </c>
      <c r="G46" s="1"/>
      <c r="H46" s="1"/>
      <c r="I46" s="1"/>
      <c r="J46" s="1"/>
    </row>
    <row r="47" spans="1:11" x14ac:dyDescent="0.25">
      <c r="A47" s="72"/>
      <c r="B47" s="1"/>
      <c r="C47" s="1"/>
      <c r="D47" s="1"/>
      <c r="E47" s="1"/>
      <c r="F47" s="1"/>
      <c r="G47" s="1"/>
      <c r="H47" s="1"/>
      <c r="I47" s="1"/>
      <c r="J47" s="1"/>
    </row>
    <row r="48" spans="1:11" x14ac:dyDescent="0.25">
      <c r="A48" s="72"/>
      <c r="B48" s="1"/>
      <c r="C48" s="1"/>
      <c r="D48" s="1"/>
      <c r="E48" s="1"/>
      <c r="F48" s="1"/>
      <c r="G48" s="1"/>
      <c r="H48" s="1"/>
      <c r="I48" s="1"/>
      <c r="J48" s="1"/>
    </row>
    <row r="49" spans="1:11" ht="27" customHeight="1" thickBot="1" x14ac:dyDescent="0.3">
      <c r="A49" s="1053" t="s">
        <v>343</v>
      </c>
      <c r="B49" s="1053"/>
      <c r="C49" s="1053"/>
      <c r="D49" s="1053"/>
      <c r="E49" s="1053"/>
      <c r="F49" s="1053"/>
      <c r="G49" s="75"/>
      <c r="H49" s="75"/>
      <c r="I49" s="75"/>
      <c r="J49" s="75"/>
      <c r="K49" s="75"/>
    </row>
    <row r="50" spans="1:11" ht="13.8" thickBot="1" x14ac:dyDescent="0.3">
      <c r="B50" s="1057" t="s">
        <v>898</v>
      </c>
      <c r="C50" s="1058"/>
      <c r="D50" s="1058"/>
      <c r="E50" s="1058"/>
      <c r="F50" s="1058"/>
      <c r="G50" s="1"/>
      <c r="H50" s="1"/>
      <c r="I50" s="1"/>
      <c r="J50" s="1"/>
    </row>
    <row r="51" spans="1:11" ht="13.8" thickBot="1" x14ac:dyDescent="0.3">
      <c r="A51" s="184"/>
      <c r="B51" s="79" t="s">
        <v>180</v>
      </c>
      <c r="C51" s="76" t="s">
        <v>195</v>
      </c>
      <c r="D51" s="76" t="s">
        <v>196</v>
      </c>
      <c r="E51" s="80" t="s">
        <v>197</v>
      </c>
      <c r="F51" s="80" t="s">
        <v>198</v>
      </c>
      <c r="G51" s="1"/>
      <c r="H51" s="1"/>
      <c r="I51" s="1"/>
      <c r="J51" s="1"/>
    </row>
    <row r="52" spans="1:11" ht="13.8" thickBot="1" x14ac:dyDescent="0.3">
      <c r="A52" s="183" t="s">
        <v>180</v>
      </c>
      <c r="B52" s="88">
        <v>2.3965667717481764E-2</v>
      </c>
      <c r="C52" s="89">
        <v>6.7895848642958168E-2</v>
      </c>
      <c r="D52" s="90">
        <v>4.0762001723042562E-3</v>
      </c>
      <c r="E52" s="90">
        <v>-0.18033136001595818</v>
      </c>
      <c r="F52" s="90">
        <v>-0.38902852726780801</v>
      </c>
      <c r="G52" s="1"/>
      <c r="H52" s="1"/>
      <c r="I52" s="1"/>
      <c r="J52" s="1"/>
    </row>
    <row r="53" spans="1:11" ht="13.8" thickTop="1" x14ac:dyDescent="0.25">
      <c r="A53" s="186" t="s">
        <v>199</v>
      </c>
      <c r="B53" s="114">
        <v>2.5416963222952615E-2</v>
      </c>
      <c r="C53" s="754">
        <v>3.1581841511022057E-2</v>
      </c>
      <c r="D53" s="180">
        <v>-0.17539589037704728</v>
      </c>
      <c r="E53" s="180">
        <v>-8.4989223411677361E-2</v>
      </c>
      <c r="F53" s="180">
        <v>0.58240362642660992</v>
      </c>
      <c r="G53" s="1"/>
      <c r="H53" s="1"/>
      <c r="I53" s="1"/>
      <c r="J53" s="1"/>
    </row>
    <row r="54" spans="1:11" x14ac:dyDescent="0.25">
      <c r="A54" s="185" t="s">
        <v>200</v>
      </c>
      <c r="B54" s="103">
        <v>0.11147775992260667</v>
      </c>
      <c r="C54" s="755">
        <v>5.2116936010099479E-2</v>
      </c>
      <c r="D54" s="181">
        <v>0.14889353821265594</v>
      </c>
      <c r="E54" s="181">
        <v>1.5239450237274577E-2</v>
      </c>
      <c r="F54" s="181">
        <v>3.4312303478116979E-2</v>
      </c>
      <c r="G54" s="1"/>
      <c r="H54" s="1"/>
      <c r="I54" s="1"/>
      <c r="J54" s="1"/>
    </row>
    <row r="55" spans="1:11" x14ac:dyDescent="0.25">
      <c r="A55" s="187" t="s">
        <v>201</v>
      </c>
      <c r="B55" s="102">
        <v>0.45528144208855736</v>
      </c>
      <c r="C55" s="756">
        <v>0.11677029560860896</v>
      </c>
      <c r="D55" s="182">
        <v>0.5157308988903857</v>
      </c>
      <c r="E55" s="92">
        <v>1.8203722387188166</v>
      </c>
      <c r="F55" s="92">
        <v>-0.23201856607832338</v>
      </c>
      <c r="G55" s="1"/>
      <c r="H55" s="1"/>
      <c r="I55" s="1"/>
      <c r="J55" s="1"/>
    </row>
    <row r="56" spans="1:11" x14ac:dyDescent="0.25">
      <c r="A56" s="185" t="s">
        <v>202</v>
      </c>
      <c r="B56" s="103">
        <v>-0.32689604098193814</v>
      </c>
      <c r="C56" s="755">
        <v>-0.38146979806963199</v>
      </c>
      <c r="D56" s="181">
        <v>-0.31279818315318053</v>
      </c>
      <c r="E56" s="181">
        <v>-0.60817438012380665</v>
      </c>
      <c r="F56" s="105" t="s">
        <v>899</v>
      </c>
      <c r="G56" s="1"/>
      <c r="H56" s="1"/>
      <c r="I56" s="1"/>
      <c r="J56" s="1"/>
    </row>
    <row r="57" spans="1:11" x14ac:dyDescent="0.25">
      <c r="A57" s="187" t="s">
        <v>203</v>
      </c>
      <c r="B57" s="102">
        <v>2.6724821017446665E-2</v>
      </c>
      <c r="C57" s="756">
        <v>0.54174395960665911</v>
      </c>
      <c r="D57" s="182">
        <v>-0.73110080363384533</v>
      </c>
      <c r="E57" s="182">
        <v>-0.8809775101862557</v>
      </c>
      <c r="F57" s="182">
        <v>-0.2063666238459636</v>
      </c>
      <c r="G57" s="1"/>
      <c r="H57" s="1"/>
      <c r="I57" s="1"/>
      <c r="J57" s="1"/>
    </row>
    <row r="58" spans="1:11" x14ac:dyDescent="0.25">
      <c r="A58" s="185" t="s">
        <v>204</v>
      </c>
      <c r="B58" s="103">
        <v>0.12157272331472235</v>
      </c>
      <c r="C58" s="755">
        <v>0.30109971190019635</v>
      </c>
      <c r="D58" s="181">
        <v>7.891034133822683E-2</v>
      </c>
      <c r="E58" s="181">
        <v>-0.7903708909415823</v>
      </c>
      <c r="F58" s="105" t="s">
        <v>899</v>
      </c>
      <c r="G58" s="1"/>
      <c r="H58" s="1"/>
      <c r="I58" s="1"/>
      <c r="J58" s="1"/>
    </row>
    <row r="59" spans="1:11" x14ac:dyDescent="0.25">
      <c r="A59" s="187" t="s">
        <v>205</v>
      </c>
      <c r="B59" s="102">
        <v>7.7399373822537587E-3</v>
      </c>
      <c r="C59" s="756">
        <v>7.756405636942576E-2</v>
      </c>
      <c r="D59" s="182">
        <v>1.161134576128342E-2</v>
      </c>
      <c r="E59" s="182">
        <v>-0.77222637898026159</v>
      </c>
      <c r="F59" s="182">
        <v>-1</v>
      </c>
      <c r="G59" s="1"/>
      <c r="H59" s="1"/>
      <c r="I59" s="1"/>
      <c r="J59" s="1"/>
    </row>
    <row r="60" spans="1:11" x14ac:dyDescent="0.25">
      <c r="A60" s="185" t="s">
        <v>206</v>
      </c>
      <c r="B60" s="103">
        <v>0.1144981439427355</v>
      </c>
      <c r="C60" s="755">
        <v>1.2322148497788432</v>
      </c>
      <c r="D60" s="181">
        <v>4.152273949917773E-2</v>
      </c>
      <c r="E60" s="181">
        <v>0.19972501472879034</v>
      </c>
      <c r="F60" s="181">
        <v>-0.81192596193522748</v>
      </c>
      <c r="G60" s="1"/>
      <c r="H60" s="1"/>
      <c r="I60" s="1"/>
      <c r="J60" s="1"/>
    </row>
    <row r="61" spans="1:11" x14ac:dyDescent="0.25">
      <c r="A61" s="187" t="s">
        <v>207</v>
      </c>
      <c r="B61" s="102">
        <v>-0.22331560744964463</v>
      </c>
      <c r="C61" s="756">
        <v>-0.57601108886169583</v>
      </c>
      <c r="D61" s="182">
        <v>-0.24170337721060853</v>
      </c>
      <c r="E61" s="182">
        <v>2.2347118140997635</v>
      </c>
      <c r="F61" s="182">
        <v>-0.72710420556865041</v>
      </c>
      <c r="G61" s="1"/>
      <c r="H61" s="1"/>
      <c r="I61" s="1"/>
      <c r="J61" s="1"/>
    </row>
    <row r="62" spans="1:11" x14ac:dyDescent="0.25">
      <c r="A62" s="185" t="s">
        <v>208</v>
      </c>
      <c r="B62" s="103">
        <v>0.63580570465800168</v>
      </c>
      <c r="C62" s="755">
        <v>2.3731261723244779</v>
      </c>
      <c r="D62" s="181">
        <v>0.79212237956906639</v>
      </c>
      <c r="E62" s="181">
        <v>-0.91317182728096702</v>
      </c>
      <c r="F62" s="181">
        <v>0.64915609611647129</v>
      </c>
      <c r="G62" s="1"/>
      <c r="H62" s="1"/>
      <c r="I62" s="1"/>
      <c r="J62" s="1"/>
    </row>
    <row r="63" spans="1:11" ht="13.8" thickBot="1" x14ac:dyDescent="0.3">
      <c r="A63" s="188" t="s">
        <v>209</v>
      </c>
      <c r="B63" s="101">
        <v>-0.26338112207321696</v>
      </c>
      <c r="C63" s="757">
        <v>-2.2549962686095659E-2</v>
      </c>
      <c r="D63" s="716">
        <v>-0.29003451114810019</v>
      </c>
      <c r="E63" s="716">
        <v>0.42747601943687386</v>
      </c>
      <c r="F63" s="716">
        <v>-0.4444179655768058</v>
      </c>
      <c r="G63" s="1"/>
      <c r="H63" s="1"/>
      <c r="I63" s="1"/>
      <c r="J63" s="1"/>
    </row>
    <row r="64" spans="1:11" x14ac:dyDescent="0.25">
      <c r="A64" s="72"/>
      <c r="B64" s="1"/>
      <c r="C64" s="1"/>
      <c r="D64" s="1"/>
      <c r="E64" s="1"/>
      <c r="F64" s="1"/>
      <c r="G64" s="1"/>
      <c r="H64" s="1"/>
      <c r="I64" s="1"/>
      <c r="J64" s="1"/>
    </row>
    <row r="65" spans="1:17" x14ac:dyDescent="0.25">
      <c r="A65" s="1"/>
      <c r="B65" s="1"/>
      <c r="C65" s="1"/>
      <c r="D65" s="1"/>
      <c r="E65" s="1"/>
      <c r="F65" s="1"/>
      <c r="G65" s="1"/>
      <c r="H65" s="1"/>
      <c r="I65" s="1"/>
      <c r="J65" s="1"/>
    </row>
    <row r="66" spans="1:17" ht="27" customHeight="1" thickBot="1" x14ac:dyDescent="0.3">
      <c r="A66" s="1053" t="s">
        <v>344</v>
      </c>
      <c r="B66" s="1053"/>
      <c r="C66" s="1053"/>
      <c r="D66" s="1053"/>
      <c r="E66" s="1053"/>
      <c r="F66" s="1053"/>
      <c r="G66" s="75"/>
      <c r="H66" s="75"/>
      <c r="I66" s="75"/>
      <c r="J66" s="75"/>
      <c r="K66" s="75"/>
    </row>
    <row r="67" spans="1:17" ht="13.8" thickBot="1" x14ac:dyDescent="0.3">
      <c r="A67" s="71"/>
      <c r="B67" s="81" t="s">
        <v>180</v>
      </c>
      <c r="C67" s="10" t="s">
        <v>195</v>
      </c>
      <c r="D67" s="10" t="s">
        <v>196</v>
      </c>
      <c r="E67" s="111" t="s">
        <v>197</v>
      </c>
      <c r="F67" s="53" t="s">
        <v>198</v>
      </c>
      <c r="J67" s="75"/>
      <c r="K67" s="75"/>
      <c r="L67" s="75"/>
      <c r="M67" s="75"/>
      <c r="N67" s="75"/>
      <c r="O67" s="75"/>
      <c r="P67" s="75"/>
      <c r="Q67" s="75"/>
    </row>
    <row r="68" spans="1:17" ht="13.8" thickBot="1" x14ac:dyDescent="0.3">
      <c r="A68" s="524" t="s">
        <v>180</v>
      </c>
      <c r="B68" s="513">
        <v>132.24662377052113</v>
      </c>
      <c r="C68" s="498">
        <v>93.113761397895345</v>
      </c>
      <c r="D68" s="498">
        <v>198.61880987602188</v>
      </c>
      <c r="E68" s="515">
        <v>168.36545146919823</v>
      </c>
      <c r="F68" s="499">
        <v>285.27940612684898</v>
      </c>
      <c r="J68" s="75"/>
      <c r="K68" s="75"/>
      <c r="L68" s="75"/>
      <c r="M68" s="75"/>
      <c r="N68" s="75"/>
      <c r="O68" s="75"/>
      <c r="P68" s="75"/>
      <c r="Q68" s="75"/>
    </row>
    <row r="69" spans="1:17" ht="13.8" thickTop="1" x14ac:dyDescent="0.25">
      <c r="A69" s="124" t="s">
        <v>199</v>
      </c>
      <c r="B69" s="516">
        <v>87.256754696817808</v>
      </c>
      <c r="C69" s="758">
        <v>86.184665899211424</v>
      </c>
      <c r="D69" s="758">
        <v>161.83852814070076</v>
      </c>
      <c r="E69" s="991">
        <v>234.4562361649968</v>
      </c>
      <c r="F69" s="992">
        <v>61.365845067889268</v>
      </c>
      <c r="J69" s="1"/>
    </row>
    <row r="70" spans="1:17" x14ac:dyDescent="0.25">
      <c r="A70" s="125" t="s">
        <v>200</v>
      </c>
      <c r="B70" s="519">
        <v>150.95373316193869</v>
      </c>
      <c r="C70" s="749">
        <v>108.67683366063955</v>
      </c>
      <c r="D70" s="749">
        <v>163.82586845471116</v>
      </c>
      <c r="E70" s="993">
        <v>143.07565939452587</v>
      </c>
      <c r="F70" s="994">
        <v>109.05830925457722</v>
      </c>
      <c r="J70" s="1"/>
    </row>
    <row r="71" spans="1:17" x14ac:dyDescent="0.25">
      <c r="A71" s="95" t="s">
        <v>201</v>
      </c>
      <c r="B71" s="523">
        <v>158.59806319415389</v>
      </c>
      <c r="C71" s="759">
        <v>89.805157640374404</v>
      </c>
      <c r="D71" s="759">
        <v>179.41810710315113</v>
      </c>
      <c r="E71" s="995">
        <v>187.47312923810819</v>
      </c>
      <c r="F71" s="505">
        <v>382.33204437041627</v>
      </c>
      <c r="J71" s="1"/>
    </row>
    <row r="72" spans="1:17" x14ac:dyDescent="0.25">
      <c r="A72" s="125" t="s">
        <v>202</v>
      </c>
      <c r="B72" s="519">
        <v>125.38481063678469</v>
      </c>
      <c r="C72" s="749">
        <v>123.35760750700233</v>
      </c>
      <c r="D72" s="749">
        <v>125.22467904981188</v>
      </c>
      <c r="E72" s="993">
        <v>171.61952797767341</v>
      </c>
      <c r="F72" s="994">
        <v>87.178521321167125</v>
      </c>
      <c r="J72" s="1"/>
    </row>
    <row r="73" spans="1:17" x14ac:dyDescent="0.25">
      <c r="A73" s="95" t="s">
        <v>203</v>
      </c>
      <c r="B73" s="523">
        <v>135.05047334026818</v>
      </c>
      <c r="C73" s="759">
        <v>135.41401078054957</v>
      </c>
      <c r="D73" s="759">
        <v>123.64360333042308</v>
      </c>
      <c r="E73" s="996">
        <v>230.47164777636544</v>
      </c>
      <c r="F73" s="997">
        <v>175.82235368738498</v>
      </c>
      <c r="J73" s="1"/>
    </row>
    <row r="74" spans="1:17" x14ac:dyDescent="0.25">
      <c r="A74" s="125" t="s">
        <v>204</v>
      </c>
      <c r="B74" s="519">
        <v>148.66355482430419</v>
      </c>
      <c r="C74" s="749">
        <v>102.49734922826723</v>
      </c>
      <c r="D74" s="749">
        <v>195.62579332989574</v>
      </c>
      <c r="E74" s="993">
        <v>143.28204966999999</v>
      </c>
      <c r="F74" s="994">
        <v>120.33349592868035</v>
      </c>
      <c r="J74" s="1"/>
    </row>
    <row r="75" spans="1:17" x14ac:dyDescent="0.25">
      <c r="A75" s="95" t="s">
        <v>205</v>
      </c>
      <c r="B75" s="523">
        <v>159.72658933098288</v>
      </c>
      <c r="C75" s="759">
        <v>92.0450934472574</v>
      </c>
      <c r="D75" s="759">
        <v>193.65085691194346</v>
      </c>
      <c r="E75" s="996">
        <v>261.9097783287242</v>
      </c>
      <c r="F75" s="997">
        <v>0</v>
      </c>
      <c r="J75" s="1"/>
    </row>
    <row r="76" spans="1:17" x14ac:dyDescent="0.25">
      <c r="A76" s="125" t="s">
        <v>206</v>
      </c>
      <c r="B76" s="519">
        <v>167.53459103123319</v>
      </c>
      <c r="C76" s="749">
        <v>134.91662540611327</v>
      </c>
      <c r="D76" s="749">
        <v>173.25329114427851</v>
      </c>
      <c r="E76" s="993">
        <v>228.08699395843732</v>
      </c>
      <c r="F76" s="994">
        <v>223.26830191809916</v>
      </c>
      <c r="J76" s="1"/>
    </row>
    <row r="77" spans="1:17" x14ac:dyDescent="0.25">
      <c r="A77" s="95" t="s">
        <v>207</v>
      </c>
      <c r="B77" s="523">
        <v>246.90114705472084</v>
      </c>
      <c r="C77" s="759">
        <v>720.40263423492172</v>
      </c>
      <c r="D77" s="759">
        <v>227.44622412853192</v>
      </c>
      <c r="E77" s="996">
        <v>434.58121781433721</v>
      </c>
      <c r="F77" s="997">
        <v>173.81931290240721</v>
      </c>
      <c r="J77" s="1"/>
    </row>
    <row r="78" spans="1:17" x14ac:dyDescent="0.25">
      <c r="A78" s="125" t="s">
        <v>208</v>
      </c>
      <c r="B78" s="519">
        <v>174.7707219702701</v>
      </c>
      <c r="C78" s="749">
        <v>177.39529102842076</v>
      </c>
      <c r="D78" s="749">
        <v>173.45441653474728</v>
      </c>
      <c r="E78" s="993">
        <v>499.03368340410333</v>
      </c>
      <c r="F78" s="994">
        <v>226.57672547777679</v>
      </c>
      <c r="J78" s="1"/>
    </row>
    <row r="79" spans="1:17" ht="13.8" thickBot="1" x14ac:dyDescent="0.3">
      <c r="A79" s="99" t="s">
        <v>209</v>
      </c>
      <c r="B79" s="522">
        <v>362.68141708403829</v>
      </c>
      <c r="C79" s="760">
        <v>427.78881475517699</v>
      </c>
      <c r="D79" s="760">
        <v>384.53058325079024</v>
      </c>
      <c r="E79" s="998">
        <v>83.294172981342214</v>
      </c>
      <c r="F79" s="999">
        <v>419.88347861733001</v>
      </c>
      <c r="J79" s="1"/>
    </row>
    <row r="80" spans="1:17" x14ac:dyDescent="0.25">
      <c r="A80" s="72"/>
      <c r="B80" s="1"/>
      <c r="C80" s="1"/>
      <c r="D80" s="1"/>
      <c r="E80" s="1"/>
      <c r="F80" s="1"/>
      <c r="G80" s="1"/>
      <c r="H80" s="1"/>
      <c r="I80" s="1"/>
      <c r="J80" s="1"/>
    </row>
    <row r="82" spans="1:11" ht="27" customHeight="1" thickBot="1" x14ac:dyDescent="0.3">
      <c r="A82" s="1053" t="s">
        <v>345</v>
      </c>
      <c r="B82" s="1053"/>
      <c r="C82" s="1053"/>
      <c r="D82" s="1053"/>
      <c r="E82" s="1053"/>
      <c r="F82" s="1053"/>
      <c r="G82" s="75"/>
      <c r="H82" s="75"/>
      <c r="I82" s="75"/>
      <c r="J82" s="75"/>
      <c r="K82" s="75"/>
    </row>
    <row r="83" spans="1:11" ht="13.8" thickBot="1" x14ac:dyDescent="0.3">
      <c r="B83" s="1057" t="s">
        <v>898</v>
      </c>
      <c r="C83" s="1058"/>
      <c r="D83" s="1058"/>
      <c r="E83" s="1058"/>
      <c r="F83" s="1058"/>
      <c r="G83" s="1"/>
      <c r="H83" s="1"/>
      <c r="I83" s="1"/>
      <c r="J83" s="1"/>
    </row>
    <row r="84" spans="1:11" ht="13.8" thickBot="1" x14ac:dyDescent="0.3">
      <c r="A84" s="184"/>
      <c r="B84" s="79" t="s">
        <v>180</v>
      </c>
      <c r="C84" s="76" t="s">
        <v>195</v>
      </c>
      <c r="D84" s="76" t="s">
        <v>196</v>
      </c>
      <c r="E84" s="80" t="s">
        <v>197</v>
      </c>
      <c r="F84" s="80" t="s">
        <v>198</v>
      </c>
      <c r="G84" s="1"/>
      <c r="H84" s="1"/>
      <c r="I84" s="1"/>
      <c r="J84" s="1"/>
    </row>
    <row r="85" spans="1:11" ht="13.8" thickBot="1" x14ac:dyDescent="0.3">
      <c r="A85" s="183" t="s">
        <v>180</v>
      </c>
      <c r="B85" s="88">
        <v>4.3055535956401103E-2</v>
      </c>
      <c r="C85" s="89">
        <v>4.6792442634548959E-3</v>
      </c>
      <c r="D85" s="90">
        <v>0.1694730415064345</v>
      </c>
      <c r="E85" s="90">
        <v>-0.41867951085357813</v>
      </c>
      <c r="F85" s="90">
        <v>6.6545566452487881E-2</v>
      </c>
      <c r="G85" s="1"/>
      <c r="H85" s="1"/>
      <c r="I85" s="1"/>
      <c r="J85" s="1"/>
    </row>
    <row r="86" spans="1:11" ht="13.8" thickTop="1" x14ac:dyDescent="0.25">
      <c r="A86" s="186" t="s">
        <v>199</v>
      </c>
      <c r="B86" s="114">
        <v>-1.9573149749122498E-3</v>
      </c>
      <c r="C86" s="118">
        <v>-1.1773606932556024E-2</v>
      </c>
      <c r="D86" s="119">
        <v>0.75505786569050581</v>
      </c>
      <c r="E86" s="119">
        <v>0.84975004006686872</v>
      </c>
      <c r="F86" s="119">
        <v>-0.26833682196832098</v>
      </c>
      <c r="G86" s="1"/>
      <c r="H86" s="1"/>
      <c r="I86" s="1"/>
      <c r="J86" s="1"/>
    </row>
    <row r="87" spans="1:11" x14ac:dyDescent="0.25">
      <c r="A87" s="185" t="s">
        <v>200</v>
      </c>
      <c r="B87" s="103">
        <v>0.12810687444500735</v>
      </c>
      <c r="C87" s="104">
        <v>3.316940417706471E-2</v>
      </c>
      <c r="D87" s="105">
        <v>0.25822414171548891</v>
      </c>
      <c r="E87" s="105">
        <v>-0.2354027764625708</v>
      </c>
      <c r="F87" s="105">
        <v>0.31731301301774861</v>
      </c>
      <c r="G87" s="1"/>
      <c r="H87" s="1"/>
      <c r="I87" s="1"/>
      <c r="J87" s="1"/>
    </row>
    <row r="88" spans="1:11" x14ac:dyDescent="0.25">
      <c r="A88" s="187" t="s">
        <v>201</v>
      </c>
      <c r="B88" s="102">
        <v>0.24285015698789802</v>
      </c>
      <c r="C88" s="91">
        <v>0.12897236435037551</v>
      </c>
      <c r="D88" s="92">
        <v>0.2283605782093685</v>
      </c>
      <c r="E88" s="92">
        <v>-0.12011602086912154</v>
      </c>
      <c r="F88" s="92">
        <v>3.1052412342838558</v>
      </c>
      <c r="G88" s="1"/>
      <c r="H88" s="1"/>
      <c r="I88" s="1"/>
      <c r="J88" s="1"/>
    </row>
    <row r="89" spans="1:11" x14ac:dyDescent="0.25">
      <c r="A89" s="185" t="s">
        <v>202</v>
      </c>
      <c r="B89" s="103">
        <v>0.51455368012469216</v>
      </c>
      <c r="C89" s="104">
        <v>0.39268758104961821</v>
      </c>
      <c r="D89" s="105">
        <v>0.54832905330671755</v>
      </c>
      <c r="E89" s="105">
        <v>-7.1860260535395848E-2</v>
      </c>
      <c r="F89" s="105" t="s">
        <v>899</v>
      </c>
      <c r="G89" s="1"/>
      <c r="H89" s="1"/>
      <c r="I89" s="1"/>
      <c r="J89" s="1"/>
    </row>
    <row r="90" spans="1:11" x14ac:dyDescent="0.25">
      <c r="A90" s="187" t="s">
        <v>203</v>
      </c>
      <c r="B90" s="102">
        <v>-3.6616254549235894E-2</v>
      </c>
      <c r="C90" s="91">
        <v>0.10379657805790865</v>
      </c>
      <c r="D90" s="92">
        <v>-0.32224260114853454</v>
      </c>
      <c r="E90" s="92">
        <v>-0.11145963109478729</v>
      </c>
      <c r="F90" s="92">
        <v>0.6884655658418426</v>
      </c>
      <c r="G90" s="1"/>
      <c r="H90" s="1"/>
      <c r="I90" s="1"/>
      <c r="J90" s="1"/>
    </row>
    <row r="91" spans="1:11" x14ac:dyDescent="0.25">
      <c r="A91" s="185" t="s">
        <v>204</v>
      </c>
      <c r="B91" s="103">
        <v>7.9170853007619169E-2</v>
      </c>
      <c r="C91" s="104">
        <v>-6.3216177198932577E-2</v>
      </c>
      <c r="D91" s="105">
        <v>0.30215311637143416</v>
      </c>
      <c r="E91" s="105">
        <v>-0.7326390892180521</v>
      </c>
      <c r="F91" s="105" t="s">
        <v>899</v>
      </c>
      <c r="G91" s="1"/>
      <c r="H91" s="1"/>
      <c r="I91" s="1"/>
      <c r="J91" s="1"/>
    </row>
    <row r="92" spans="1:11" x14ac:dyDescent="0.25">
      <c r="A92" s="187" t="s">
        <v>205</v>
      </c>
      <c r="B92" s="102">
        <v>-0.12872429111136796</v>
      </c>
      <c r="C92" s="91">
        <v>-5.6050844556654988E-2</v>
      </c>
      <c r="D92" s="92">
        <v>-0.16219166317334544</v>
      </c>
      <c r="E92" s="92">
        <v>0.83728947875627791</v>
      </c>
      <c r="F92" s="92">
        <v>-1</v>
      </c>
      <c r="G92" s="1"/>
      <c r="H92" s="1"/>
      <c r="I92" s="1"/>
      <c r="J92" s="1"/>
    </row>
    <row r="93" spans="1:11" x14ac:dyDescent="0.25">
      <c r="A93" s="185" t="s">
        <v>206</v>
      </c>
      <c r="B93" s="103">
        <v>7.7167365612570205E-2</v>
      </c>
      <c r="C93" s="104">
        <v>0.33541672954983581</v>
      </c>
      <c r="D93" s="105">
        <v>7.580004778898819E-2</v>
      </c>
      <c r="E93" s="105">
        <v>-2.0288256519130132E-2</v>
      </c>
      <c r="F93" s="105">
        <v>0.32562038614629807</v>
      </c>
      <c r="G93" s="1"/>
      <c r="H93" s="1"/>
      <c r="I93" s="1"/>
      <c r="J93" s="1"/>
    </row>
    <row r="94" spans="1:11" x14ac:dyDescent="0.25">
      <c r="A94" s="187" t="s">
        <v>207</v>
      </c>
      <c r="B94" s="102">
        <v>0.16279851993302441</v>
      </c>
      <c r="C94" s="91">
        <v>0.10242525130382862</v>
      </c>
      <c r="D94" s="92">
        <v>0.15457695124949522</v>
      </c>
      <c r="E94" s="92">
        <v>0.49737378883135874</v>
      </c>
      <c r="F94" s="92">
        <v>9.6142291523955148E-3</v>
      </c>
      <c r="G94" s="1"/>
      <c r="H94" s="1"/>
      <c r="I94" s="1"/>
      <c r="J94" s="1"/>
    </row>
    <row r="95" spans="1:11" x14ac:dyDescent="0.25">
      <c r="A95" s="185" t="s">
        <v>208</v>
      </c>
      <c r="B95" s="103">
        <v>-0.20061245246180359</v>
      </c>
      <c r="C95" s="104">
        <v>-0.34514287369504493</v>
      </c>
      <c r="D95" s="105">
        <v>-0.10519410856031508</v>
      </c>
      <c r="E95" s="105">
        <v>-0.52579478436049132</v>
      </c>
      <c r="F95" s="105">
        <v>0.18018326425383369</v>
      </c>
      <c r="G95" s="1"/>
      <c r="H95" s="1"/>
      <c r="I95" s="1"/>
      <c r="J95" s="1"/>
    </row>
    <row r="96" spans="1:11" ht="13.8" thickBot="1" x14ac:dyDescent="0.3">
      <c r="A96" s="188" t="s">
        <v>209</v>
      </c>
      <c r="B96" s="101">
        <v>0.51602126795705372</v>
      </c>
      <c r="C96" s="93">
        <v>6.8114932514951265E-2</v>
      </c>
      <c r="D96" s="94">
        <v>0.70050517348598795</v>
      </c>
      <c r="E96" s="94">
        <v>-0.77893495419085446</v>
      </c>
      <c r="F96" s="94">
        <v>-0.13218799202825315</v>
      </c>
      <c r="G96" s="1"/>
      <c r="H96" s="1"/>
      <c r="I96" s="1"/>
      <c r="J96" s="1"/>
    </row>
    <row r="97" spans="1:17" x14ac:dyDescent="0.25">
      <c r="A97" s="72"/>
      <c r="B97" s="1"/>
      <c r="C97" s="1"/>
      <c r="D97" s="1"/>
      <c r="E97" s="1"/>
      <c r="F97" s="1"/>
      <c r="G97" s="1"/>
      <c r="H97" s="1"/>
      <c r="I97" s="1"/>
      <c r="J97" s="1"/>
    </row>
    <row r="98" spans="1:17" ht="27" customHeight="1" thickBot="1" x14ac:dyDescent="0.3">
      <c r="A98" s="1053" t="s">
        <v>346</v>
      </c>
      <c r="B98" s="1053"/>
      <c r="C98" s="1053"/>
      <c r="D98" s="1053"/>
      <c r="E98" s="1053"/>
      <c r="F98" s="1053"/>
      <c r="G98" s="75"/>
      <c r="H98" s="75"/>
      <c r="I98" s="75"/>
      <c r="J98" s="75"/>
      <c r="K98" s="75"/>
    </row>
    <row r="99" spans="1:17" ht="13.8" thickBot="1" x14ac:dyDescent="0.3">
      <c r="A99" s="71"/>
      <c r="B99" s="81" t="s">
        <v>180</v>
      </c>
      <c r="C99" s="10" t="s">
        <v>195</v>
      </c>
      <c r="D99" s="10" t="s">
        <v>196</v>
      </c>
      <c r="E99" s="111" t="s">
        <v>197</v>
      </c>
      <c r="F99" s="53" t="s">
        <v>198</v>
      </c>
      <c r="J99" s="75"/>
      <c r="K99" s="75"/>
      <c r="L99" s="75"/>
      <c r="M99" s="75"/>
      <c r="N99" s="75"/>
      <c r="O99" s="75"/>
      <c r="P99" s="75"/>
      <c r="Q99" s="75"/>
    </row>
    <row r="100" spans="1:17" ht="13.8" thickBot="1" x14ac:dyDescent="0.3">
      <c r="A100" s="524" t="s">
        <v>180</v>
      </c>
      <c r="B100" s="513">
        <v>215.34902993638488</v>
      </c>
      <c r="C100" s="498">
        <v>108.31302174214744</v>
      </c>
      <c r="D100" s="498">
        <v>1019.8202823868736</v>
      </c>
      <c r="E100" s="515">
        <v>459.50490136710278</v>
      </c>
      <c r="F100" s="499">
        <v>763.8538283881154</v>
      </c>
      <c r="J100" s="75"/>
      <c r="K100" s="75"/>
      <c r="L100" s="75"/>
      <c r="M100" s="75"/>
      <c r="N100" s="75"/>
      <c r="O100" s="75"/>
      <c r="P100" s="75"/>
      <c r="Q100" s="75"/>
    </row>
    <row r="101" spans="1:17" ht="13.8" thickTop="1" x14ac:dyDescent="0.25">
      <c r="A101" s="124" t="s">
        <v>199</v>
      </c>
      <c r="B101" s="516">
        <v>97.370334664106352</v>
      </c>
      <c r="C101" s="500">
        <v>95.416381967564945</v>
      </c>
      <c r="D101" s="500">
        <v>496.19465449985859</v>
      </c>
      <c r="E101" s="518">
        <v>253.79481823739815</v>
      </c>
      <c r="F101" s="501">
        <v>334.37103716917181</v>
      </c>
      <c r="J101" s="1"/>
    </row>
    <row r="102" spans="1:17" x14ac:dyDescent="0.25">
      <c r="A102" s="125" t="s">
        <v>200</v>
      </c>
      <c r="B102" s="519">
        <v>421.48842643437001</v>
      </c>
      <c r="C102" s="502">
        <v>166.43540397478344</v>
      </c>
      <c r="D102" s="502">
        <v>600.09320698259387</v>
      </c>
      <c r="E102" s="521">
        <v>357.03344707007005</v>
      </c>
      <c r="F102" s="503">
        <v>327.17492776373166</v>
      </c>
      <c r="J102" s="1"/>
    </row>
    <row r="103" spans="1:17" x14ac:dyDescent="0.25">
      <c r="A103" s="95" t="s">
        <v>201</v>
      </c>
      <c r="B103" s="523">
        <v>546.18202794903755</v>
      </c>
      <c r="C103" s="504">
        <v>219.28951511958485</v>
      </c>
      <c r="D103" s="504">
        <v>746.57505455627836</v>
      </c>
      <c r="E103" s="995">
        <v>209.7525844928229</v>
      </c>
      <c r="F103" s="505">
        <v>382.33204437041627</v>
      </c>
      <c r="J103" s="1"/>
    </row>
    <row r="104" spans="1:17" x14ac:dyDescent="0.25">
      <c r="A104" s="125" t="s">
        <v>202</v>
      </c>
      <c r="B104" s="519">
        <v>519.20375779858841</v>
      </c>
      <c r="C104" s="502">
        <v>297.90900373041825</v>
      </c>
      <c r="D104" s="502">
        <v>578.66555806656891</v>
      </c>
      <c r="E104" s="521">
        <v>386.60934588174666</v>
      </c>
      <c r="F104" s="503">
        <v>174.35704264233425</v>
      </c>
      <c r="J104" s="1"/>
    </row>
    <row r="105" spans="1:17" x14ac:dyDescent="0.25">
      <c r="A105" s="95" t="s">
        <v>203</v>
      </c>
      <c r="B105" s="523">
        <v>212.53080128033869</v>
      </c>
      <c r="C105" s="504">
        <v>194.73640474740174</v>
      </c>
      <c r="D105" s="504">
        <v>752.48396362481776</v>
      </c>
      <c r="E105" s="995">
        <v>305.74585684646615</v>
      </c>
      <c r="F105" s="505">
        <v>416.95818887552747</v>
      </c>
      <c r="J105" s="1"/>
    </row>
    <row r="106" spans="1:17" x14ac:dyDescent="0.25">
      <c r="A106" s="125" t="s">
        <v>204</v>
      </c>
      <c r="B106" s="519">
        <v>318.48752324096893</v>
      </c>
      <c r="C106" s="502">
        <v>152.5128405196061</v>
      </c>
      <c r="D106" s="502">
        <v>756.35925963468355</v>
      </c>
      <c r="E106" s="521">
        <v>429.84614900999998</v>
      </c>
      <c r="F106" s="503">
        <v>120.33349592868035</v>
      </c>
      <c r="J106" s="1"/>
    </row>
    <row r="107" spans="1:17" x14ac:dyDescent="0.25">
      <c r="A107" s="95" t="s">
        <v>205</v>
      </c>
      <c r="B107" s="523">
        <v>487.56311101861183</v>
      </c>
      <c r="C107" s="504">
        <v>180.03279541438161</v>
      </c>
      <c r="D107" s="504">
        <v>830.60221199187845</v>
      </c>
      <c r="E107" s="995">
        <v>365.3306446689474</v>
      </c>
      <c r="F107" s="505">
        <v>0</v>
      </c>
      <c r="J107" s="1"/>
    </row>
    <row r="108" spans="1:17" x14ac:dyDescent="0.25">
      <c r="A108" s="125" t="s">
        <v>206</v>
      </c>
      <c r="B108" s="519">
        <v>623.190975312521</v>
      </c>
      <c r="C108" s="502">
        <v>204.3051880867886</v>
      </c>
      <c r="D108" s="502">
        <v>882.22320263443521</v>
      </c>
      <c r="E108" s="521">
        <v>643.87493899692697</v>
      </c>
      <c r="F108" s="503">
        <v>280.02397668651417</v>
      </c>
      <c r="J108" s="1"/>
    </row>
    <row r="109" spans="1:17" x14ac:dyDescent="0.25">
      <c r="A109" s="95" t="s">
        <v>207</v>
      </c>
      <c r="B109" s="523">
        <v>1268.4121157509935</v>
      </c>
      <c r="C109" s="504">
        <v>1127.8638458085575</v>
      </c>
      <c r="D109" s="504">
        <v>1330.6843317884056</v>
      </c>
      <c r="E109" s="995">
        <v>945.63502793591169</v>
      </c>
      <c r="F109" s="505">
        <v>880.95935675006672</v>
      </c>
      <c r="J109" s="1"/>
    </row>
    <row r="110" spans="1:17" x14ac:dyDescent="0.25">
      <c r="A110" s="125" t="s">
        <v>208</v>
      </c>
      <c r="B110" s="519">
        <v>1413.0413141612692</v>
      </c>
      <c r="C110" s="502">
        <v>360.47799548887798</v>
      </c>
      <c r="D110" s="502">
        <v>1902.139067479435</v>
      </c>
      <c r="E110" s="521">
        <v>924.25688425887904</v>
      </c>
      <c r="F110" s="503">
        <v>826.13592584626144</v>
      </c>
      <c r="J110" s="1"/>
    </row>
    <row r="111" spans="1:17" ht="13.8" thickBot="1" x14ac:dyDescent="0.3">
      <c r="A111" s="99" t="s">
        <v>209</v>
      </c>
      <c r="B111" s="522">
        <v>1472.0453525854102</v>
      </c>
      <c r="C111" s="495">
        <v>971.20346779445595</v>
      </c>
      <c r="D111" s="495">
        <v>1606.6436487541337</v>
      </c>
      <c r="E111" s="496">
        <v>1137.790726258801</v>
      </c>
      <c r="F111" s="497">
        <v>1103.7347295542183</v>
      </c>
      <c r="J111" s="1"/>
    </row>
    <row r="112" spans="1:17" x14ac:dyDescent="0.25">
      <c r="A112" s="72"/>
      <c r="B112" s="1"/>
      <c r="C112" s="1"/>
      <c r="D112" s="1"/>
      <c r="E112" s="1"/>
      <c r="F112" s="1"/>
      <c r="G112" s="1"/>
      <c r="H112" s="1"/>
      <c r="I112" s="1"/>
      <c r="J112" s="1"/>
    </row>
    <row r="114" spans="1:11" ht="27" customHeight="1" thickBot="1" x14ac:dyDescent="0.3">
      <c r="A114" s="1053" t="s">
        <v>347</v>
      </c>
      <c r="B114" s="1053"/>
      <c r="C114" s="1053"/>
      <c r="D114" s="1053"/>
      <c r="E114" s="1053"/>
      <c r="F114" s="1053"/>
      <c r="G114" s="75"/>
      <c r="H114" s="75"/>
      <c r="I114" s="75"/>
      <c r="J114" s="75"/>
      <c r="K114" s="75"/>
    </row>
    <row r="115" spans="1:11" ht="13.8" thickBot="1" x14ac:dyDescent="0.3">
      <c r="B115" s="1057" t="s">
        <v>898</v>
      </c>
      <c r="C115" s="1058"/>
      <c r="D115" s="1058"/>
      <c r="E115" s="1058"/>
      <c r="F115" s="1058"/>
      <c r="G115" s="1"/>
      <c r="H115" s="1"/>
      <c r="I115" s="1"/>
      <c r="J115" s="1"/>
    </row>
    <row r="116" spans="1:11" ht="13.8" thickBot="1" x14ac:dyDescent="0.3">
      <c r="A116" s="184"/>
      <c r="B116" s="1000" t="s">
        <v>180</v>
      </c>
      <c r="C116" s="76" t="s">
        <v>195</v>
      </c>
      <c r="D116" s="76" t="s">
        <v>196</v>
      </c>
      <c r="E116" s="1001" t="s">
        <v>197</v>
      </c>
      <c r="F116" s="1001" t="s">
        <v>198</v>
      </c>
      <c r="G116" s="1"/>
      <c r="H116" s="1"/>
      <c r="I116" s="1"/>
      <c r="J116" s="1"/>
    </row>
    <row r="117" spans="1:11" ht="13.8" thickBot="1" x14ac:dyDescent="0.3">
      <c r="A117" s="183" t="s">
        <v>180</v>
      </c>
      <c r="B117" s="88">
        <v>-8.9049948757181641E-3</v>
      </c>
      <c r="C117" s="89">
        <v>3.0138838331326356E-2</v>
      </c>
      <c r="D117" s="90">
        <v>-2.4040826770368007E-2</v>
      </c>
      <c r="E117" s="90">
        <v>-8.8065486158070971E-3</v>
      </c>
      <c r="F117" s="90">
        <v>-0.3001158887494022</v>
      </c>
      <c r="G117" s="1"/>
      <c r="H117" s="1"/>
      <c r="I117" s="1"/>
      <c r="J117" s="1"/>
    </row>
    <row r="118" spans="1:11" ht="13.8" thickTop="1" x14ac:dyDescent="0.25">
      <c r="A118" s="186" t="s">
        <v>199</v>
      </c>
      <c r="B118" s="114">
        <v>4.6163549968498696E-3</v>
      </c>
      <c r="C118" s="754">
        <v>1.0181028351795574E-2</v>
      </c>
      <c r="D118" s="180">
        <v>-0.16062485521232495</v>
      </c>
      <c r="E118" s="180">
        <v>0.15084218911144975</v>
      </c>
      <c r="F118" s="180">
        <v>0.47305898689293668</v>
      </c>
      <c r="G118" s="1"/>
      <c r="H118" s="1"/>
      <c r="I118" s="1"/>
      <c r="J118" s="1"/>
    </row>
    <row r="119" spans="1:11" x14ac:dyDescent="0.25">
      <c r="A119" s="185" t="s">
        <v>200</v>
      </c>
      <c r="B119" s="103">
        <v>9.0335457535080099E-2</v>
      </c>
      <c r="C119" s="755">
        <v>-5.3778371477918974E-2</v>
      </c>
      <c r="D119" s="181">
        <v>4.5517107472342611E-2</v>
      </c>
      <c r="E119" s="181">
        <v>0.29757120977609919</v>
      </c>
      <c r="F119" s="181">
        <v>-0.43543728013525063</v>
      </c>
      <c r="G119" s="1"/>
      <c r="H119" s="1"/>
      <c r="I119" s="1"/>
      <c r="J119" s="1"/>
    </row>
    <row r="120" spans="1:11" x14ac:dyDescent="0.25">
      <c r="A120" s="187" t="s">
        <v>201</v>
      </c>
      <c r="B120" s="102">
        <v>0.14012510577864767</v>
      </c>
      <c r="C120" s="756">
        <v>0.150199251210271</v>
      </c>
      <c r="D120" s="182">
        <v>5.1309119544446169E-2</v>
      </c>
      <c r="E120" s="92">
        <v>-0.57399641385097033</v>
      </c>
      <c r="F120" s="92">
        <v>0.24897269170044956</v>
      </c>
      <c r="G120" s="1"/>
      <c r="H120" s="1"/>
      <c r="I120" s="1"/>
      <c r="J120" s="1"/>
    </row>
    <row r="121" spans="1:11" x14ac:dyDescent="0.25">
      <c r="A121" s="185" t="s">
        <v>202</v>
      </c>
      <c r="B121" s="103">
        <v>9.1755762906247984E-2</v>
      </c>
      <c r="C121" s="755">
        <v>1.0006580575167674</v>
      </c>
      <c r="D121" s="181">
        <v>-0.15637408683422915</v>
      </c>
      <c r="E121" s="181">
        <v>-0.33973557017993727</v>
      </c>
      <c r="F121" s="105" t="s">
        <v>899</v>
      </c>
      <c r="G121" s="1"/>
      <c r="H121" s="1"/>
      <c r="I121" s="1"/>
      <c r="J121" s="1"/>
    </row>
    <row r="122" spans="1:11" x14ac:dyDescent="0.25">
      <c r="A122" s="187" t="s">
        <v>203</v>
      </c>
      <c r="B122" s="102">
        <v>-0.17045512708857302</v>
      </c>
      <c r="C122" s="756">
        <v>4.5915509421886158E-2</v>
      </c>
      <c r="D122" s="182">
        <v>0.29414815046892762</v>
      </c>
      <c r="E122" s="182">
        <v>0.17874601520273647</v>
      </c>
      <c r="F122" s="182">
        <v>-0.28845770155483708</v>
      </c>
      <c r="G122" s="1"/>
      <c r="H122" s="1"/>
      <c r="I122" s="1"/>
      <c r="J122" s="1"/>
    </row>
    <row r="123" spans="1:11" x14ac:dyDescent="0.25">
      <c r="A123" s="185" t="s">
        <v>204</v>
      </c>
      <c r="B123" s="103">
        <v>-3.2228303806157599E-2</v>
      </c>
      <c r="C123" s="755">
        <v>6.7926205104085424E-2</v>
      </c>
      <c r="D123" s="181">
        <v>2.8621792938602342E-2</v>
      </c>
      <c r="E123" s="181">
        <v>-0.39220168870166083</v>
      </c>
      <c r="F123" s="105" t="s">
        <v>899</v>
      </c>
      <c r="G123" s="1"/>
      <c r="H123" s="1"/>
      <c r="I123" s="1"/>
      <c r="J123" s="1"/>
    </row>
    <row r="124" spans="1:11" x14ac:dyDescent="0.25">
      <c r="A124" s="187" t="s">
        <v>205</v>
      </c>
      <c r="B124" s="102">
        <v>-8.064658168066452E-2</v>
      </c>
      <c r="C124" s="756">
        <v>-0.11720801920940016</v>
      </c>
      <c r="D124" s="182">
        <v>3.4481156311083616E-4</v>
      </c>
      <c r="E124" s="182">
        <v>-0.44810699662462905</v>
      </c>
      <c r="F124" s="182">
        <v>-1</v>
      </c>
      <c r="G124" s="1"/>
      <c r="H124" s="1"/>
      <c r="I124" s="1"/>
      <c r="J124" s="1"/>
    </row>
    <row r="125" spans="1:11" x14ac:dyDescent="0.25">
      <c r="A125" s="185" t="s">
        <v>206</v>
      </c>
      <c r="B125" s="103">
        <v>-0.15338931696736258</v>
      </c>
      <c r="C125" s="755">
        <v>0.20126083485148483</v>
      </c>
      <c r="D125" s="181">
        <v>-7.6363603360671051E-2</v>
      </c>
      <c r="E125" s="181">
        <v>0.99793536068135857</v>
      </c>
      <c r="F125" s="181">
        <v>-0.44762568519145685</v>
      </c>
      <c r="G125" s="1"/>
      <c r="H125" s="1"/>
      <c r="I125" s="1"/>
      <c r="J125" s="1"/>
    </row>
    <row r="126" spans="1:11" x14ac:dyDescent="0.25">
      <c r="A126" s="187" t="s">
        <v>207</v>
      </c>
      <c r="B126" s="102">
        <v>1.5265464119206928E-2</v>
      </c>
      <c r="C126" s="756">
        <v>0.23898473686552646</v>
      </c>
      <c r="D126" s="182">
        <v>-1.5502256310406803E-3</v>
      </c>
      <c r="E126" s="182">
        <v>0.41007382407964577</v>
      </c>
      <c r="F126" s="182">
        <v>-0.3076846148134742</v>
      </c>
      <c r="G126" s="1"/>
      <c r="H126" s="1"/>
      <c r="I126" s="1"/>
      <c r="J126" s="1"/>
    </row>
    <row r="127" spans="1:11" x14ac:dyDescent="0.25">
      <c r="A127" s="185" t="s">
        <v>208</v>
      </c>
      <c r="B127" s="103">
        <v>0.25684448031658436</v>
      </c>
      <c r="C127" s="755">
        <v>0.13427470419239396</v>
      </c>
      <c r="D127" s="181">
        <v>0.49103921105860704</v>
      </c>
      <c r="E127" s="181">
        <v>-0.12993719876995169</v>
      </c>
      <c r="F127" s="181">
        <v>-0.74687400777383406</v>
      </c>
      <c r="G127" s="1"/>
      <c r="H127" s="1"/>
      <c r="I127" s="1"/>
      <c r="J127" s="1"/>
    </row>
    <row r="128" spans="1:11" ht="13.8" thickBot="1" x14ac:dyDescent="0.3">
      <c r="A128" s="188" t="s">
        <v>209</v>
      </c>
      <c r="B128" s="101">
        <v>-0.13334495968038307</v>
      </c>
      <c r="C128" s="757">
        <v>-3.4686729465015054E-2</v>
      </c>
      <c r="D128" s="716">
        <v>-0.12998250253744126</v>
      </c>
      <c r="E128" s="716">
        <v>0.16466104904357981</v>
      </c>
      <c r="F128" s="716">
        <v>-0.25403027410877954</v>
      </c>
      <c r="G128" s="1"/>
      <c r="H128" s="1"/>
      <c r="I128" s="1"/>
      <c r="J128" s="1"/>
    </row>
    <row r="129" spans="1:10" x14ac:dyDescent="0.25">
      <c r="A129" s="72"/>
      <c r="B129" s="1"/>
      <c r="C129" s="1"/>
      <c r="D129" s="1"/>
      <c r="E129" s="1"/>
      <c r="F129" s="1"/>
      <c r="G129" s="1"/>
      <c r="H129" s="1"/>
      <c r="I129" s="1"/>
      <c r="J129" s="1"/>
    </row>
  </sheetData>
  <mergeCells count="11">
    <mergeCell ref="A66:F66"/>
    <mergeCell ref="A1:F1"/>
    <mergeCell ref="A17:F17"/>
    <mergeCell ref="A33:F33"/>
    <mergeCell ref="A49:F49"/>
    <mergeCell ref="B50:F50"/>
    <mergeCell ref="A82:F82"/>
    <mergeCell ref="A98:F98"/>
    <mergeCell ref="A114:F114"/>
    <mergeCell ref="B83:F83"/>
    <mergeCell ref="B115:F115"/>
  </mergeCells>
  <pageMargins left="0.78740157480314965" right="0.59055118110236227" top="0.78740157480314965" bottom="0.39370078740157483" header="0" footer="0.39370078740157483"/>
  <pageSetup paperSize="9" orientation="portrait" r:id="rId1"/>
  <headerFooter scaleWithDoc="0">
    <oddFooter>&amp;R&amp;9&amp;P</oddFooter>
  </headerFooter>
  <rowBreaks count="2" manualBreakCount="2">
    <brk id="48" max="16383" man="1"/>
    <brk id="97" max="16383" man="1"/>
  </rowBreaks>
  <legacyDrawingHF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H58"/>
  <sheetViews>
    <sheetView workbookViewId="0"/>
  </sheetViews>
  <sheetFormatPr baseColWidth="10" defaultRowHeight="13.2" x14ac:dyDescent="0.25"/>
  <cols>
    <col min="3" max="3" width="10.109375" customWidth="1"/>
  </cols>
  <sheetData>
    <row r="1" spans="1:7" x14ac:dyDescent="0.25">
      <c r="A1" s="1052" t="s">
        <v>364</v>
      </c>
      <c r="B1" s="1052"/>
      <c r="C1" s="1052"/>
      <c r="D1" s="1052"/>
      <c r="E1" s="1052"/>
      <c r="F1" s="1052"/>
      <c r="G1" s="1052"/>
    </row>
    <row r="2" spans="1:7" x14ac:dyDescent="0.25">
      <c r="A2" s="1052"/>
      <c r="B2" s="1052"/>
      <c r="C2" s="1052"/>
      <c r="D2" s="1052"/>
      <c r="E2" s="1052"/>
      <c r="F2" s="1052"/>
      <c r="G2" s="1052"/>
    </row>
    <row r="3" spans="1:7" x14ac:dyDescent="0.25">
      <c r="A3" s="1052"/>
      <c r="B3" s="1052"/>
      <c r="C3" s="1052"/>
      <c r="D3" s="1052"/>
      <c r="E3" s="1052"/>
      <c r="F3" s="1052"/>
      <c r="G3" s="1052"/>
    </row>
    <row r="4" spans="1:7" x14ac:dyDescent="0.25">
      <c r="A4" s="1052"/>
      <c r="B4" s="1052"/>
      <c r="C4" s="1052"/>
      <c r="D4" s="1052"/>
      <c r="E4" s="1052"/>
      <c r="F4" s="1052"/>
      <c r="G4" s="1052"/>
    </row>
    <row r="5" spans="1:7" x14ac:dyDescent="0.25">
      <c r="A5" s="1052"/>
      <c r="B5" s="1052"/>
      <c r="C5" s="1052"/>
      <c r="D5" s="1052"/>
      <c r="E5" s="1052"/>
      <c r="F5" s="1052"/>
      <c r="G5" s="1052"/>
    </row>
    <row r="6" spans="1:7" x14ac:dyDescent="0.25">
      <c r="A6" s="1052"/>
      <c r="B6" s="1052"/>
      <c r="C6" s="1052"/>
      <c r="D6" s="1052"/>
      <c r="E6" s="1052"/>
      <c r="F6" s="1052"/>
      <c r="G6" s="1052"/>
    </row>
    <row r="7" spans="1:7" x14ac:dyDescent="0.25">
      <c r="A7" s="1052"/>
      <c r="B7" s="1052"/>
      <c r="C7" s="1052"/>
      <c r="D7" s="1052"/>
      <c r="E7" s="1052"/>
      <c r="F7" s="1052"/>
      <c r="G7" s="1052"/>
    </row>
    <row r="8" spans="1:7" x14ac:dyDescent="0.25">
      <c r="A8" s="1052"/>
      <c r="B8" s="1052"/>
      <c r="C8" s="1052"/>
      <c r="D8" s="1052"/>
      <c r="E8" s="1052"/>
      <c r="F8" s="1052"/>
      <c r="G8" s="1052"/>
    </row>
    <row r="9" spans="1:7" x14ac:dyDescent="0.25">
      <c r="A9" s="1052"/>
      <c r="B9" s="1052"/>
      <c r="C9" s="1052"/>
      <c r="D9" s="1052"/>
      <c r="E9" s="1052"/>
      <c r="F9" s="1052"/>
      <c r="G9" s="1052"/>
    </row>
    <row r="10" spans="1:7" x14ac:dyDescent="0.25">
      <c r="A10" s="1052"/>
      <c r="B10" s="1052"/>
      <c r="C10" s="1052"/>
      <c r="D10" s="1052"/>
      <c r="E10" s="1052"/>
      <c r="F10" s="1052"/>
      <c r="G10" s="1052"/>
    </row>
    <row r="11" spans="1:7" x14ac:dyDescent="0.25">
      <c r="A11" s="1052"/>
      <c r="B11" s="1052"/>
      <c r="C11" s="1052"/>
      <c r="D11" s="1052"/>
      <c r="E11" s="1052"/>
      <c r="F11" s="1052"/>
      <c r="G11" s="1052"/>
    </row>
    <row r="12" spans="1:7" x14ac:dyDescent="0.25">
      <c r="A12" s="1052"/>
      <c r="B12" s="1052"/>
      <c r="C12" s="1052"/>
      <c r="D12" s="1052"/>
      <c r="E12" s="1052"/>
      <c r="F12" s="1052"/>
      <c r="G12" s="1052"/>
    </row>
    <row r="13" spans="1:7" x14ac:dyDescent="0.25">
      <c r="A13" s="1052"/>
      <c r="B13" s="1052"/>
      <c r="C13" s="1052"/>
      <c r="D13" s="1052"/>
      <c r="E13" s="1052"/>
      <c r="F13" s="1052"/>
      <c r="G13" s="1052"/>
    </row>
    <row r="14" spans="1:7" x14ac:dyDescent="0.25">
      <c r="A14" s="1052"/>
      <c r="B14" s="1052"/>
      <c r="C14" s="1052"/>
      <c r="D14" s="1052"/>
      <c r="E14" s="1052"/>
      <c r="F14" s="1052"/>
      <c r="G14" s="1052"/>
    </row>
    <row r="15" spans="1:7" x14ac:dyDescent="0.25">
      <c r="A15" s="1052"/>
      <c r="B15" s="1052"/>
      <c r="C15" s="1052"/>
      <c r="D15" s="1052"/>
      <c r="E15" s="1052"/>
      <c r="F15" s="1052"/>
      <c r="G15" s="1052"/>
    </row>
    <row r="16" spans="1:7" x14ac:dyDescent="0.25">
      <c r="A16" s="1052"/>
      <c r="B16" s="1052"/>
      <c r="C16" s="1052"/>
      <c r="D16" s="1052"/>
      <c r="E16" s="1052"/>
      <c r="F16" s="1052"/>
      <c r="G16" s="1052"/>
    </row>
    <row r="17" spans="1:8" x14ac:dyDescent="0.25">
      <c r="A17" s="1052"/>
      <c r="B17" s="1052"/>
      <c r="C17" s="1052"/>
      <c r="D17" s="1052"/>
      <c r="E17" s="1052"/>
      <c r="F17" s="1052"/>
      <c r="G17" s="1052"/>
    </row>
    <row r="18" spans="1:8" x14ac:dyDescent="0.25">
      <c r="A18" s="1052"/>
      <c r="B18" s="1052"/>
      <c r="C18" s="1052"/>
      <c r="D18" s="1052"/>
      <c r="E18" s="1052"/>
      <c r="F18" s="1052"/>
      <c r="G18" s="1052"/>
    </row>
    <row r="19" spans="1:8" x14ac:dyDescent="0.25">
      <c r="A19" s="1052"/>
      <c r="B19" s="1052"/>
      <c r="C19" s="1052"/>
      <c r="D19" s="1052"/>
      <c r="E19" s="1052"/>
      <c r="F19" s="1052"/>
      <c r="G19" s="1052"/>
    </row>
    <row r="20" spans="1:8" x14ac:dyDescent="0.25">
      <c r="A20" s="1052"/>
      <c r="B20" s="1052"/>
      <c r="C20" s="1052"/>
      <c r="D20" s="1052"/>
      <c r="E20" s="1052"/>
      <c r="F20" s="1052"/>
      <c r="G20" s="1052"/>
    </row>
    <row r="21" spans="1:8" x14ac:dyDescent="0.25">
      <c r="A21" s="1052"/>
      <c r="B21" s="1052"/>
      <c r="C21" s="1052"/>
      <c r="D21" s="1052"/>
      <c r="E21" s="1052"/>
      <c r="F21" s="1052"/>
      <c r="G21" s="1052"/>
    </row>
    <row r="22" spans="1:8" x14ac:dyDescent="0.25">
      <c r="A22" s="1052"/>
      <c r="B22" s="1052"/>
      <c r="C22" s="1052"/>
      <c r="D22" s="1052"/>
      <c r="E22" s="1052"/>
      <c r="F22" s="1052"/>
      <c r="G22" s="1052"/>
    </row>
    <row r="23" spans="1:8" x14ac:dyDescent="0.25">
      <c r="A23" s="1052"/>
      <c r="B23" s="1052"/>
      <c r="C23" s="1052"/>
      <c r="D23" s="1052"/>
      <c r="E23" s="1052"/>
      <c r="F23" s="1052"/>
      <c r="G23" s="1052"/>
    </row>
    <row r="24" spans="1:8" x14ac:dyDescent="0.25">
      <c r="A24" s="1052"/>
      <c r="B24" s="1052"/>
      <c r="C24" s="1052"/>
      <c r="D24" s="1052"/>
      <c r="E24" s="1052"/>
      <c r="F24" s="1052"/>
      <c r="G24" s="1052"/>
    </row>
    <row r="25" spans="1:8" x14ac:dyDescent="0.25">
      <c r="A25" s="1052"/>
      <c r="B25" s="1052"/>
      <c r="C25" s="1052"/>
      <c r="D25" s="1052"/>
      <c r="E25" s="1052"/>
      <c r="F25" s="1052"/>
      <c r="G25" s="1052"/>
    </row>
    <row r="26" spans="1:8" x14ac:dyDescent="0.25">
      <c r="A26" s="1052"/>
      <c r="B26" s="1052"/>
      <c r="C26" s="1052"/>
      <c r="D26" s="1052"/>
      <c r="E26" s="1052"/>
      <c r="F26" s="1052"/>
      <c r="G26" s="1052"/>
    </row>
    <row r="27" spans="1:8" x14ac:dyDescent="0.25">
      <c r="A27" s="1052"/>
      <c r="B27" s="1052"/>
      <c r="C27" s="1052"/>
      <c r="D27" s="1052"/>
      <c r="E27" s="1052"/>
      <c r="F27" s="1052"/>
      <c r="G27" s="1052"/>
    </row>
    <row r="28" spans="1:8" x14ac:dyDescent="0.25">
      <c r="A28" s="1052"/>
      <c r="B28" s="1052"/>
      <c r="C28" s="1052"/>
      <c r="D28" s="1052"/>
      <c r="E28" s="1052"/>
      <c r="F28" s="1052"/>
      <c r="G28" s="1052"/>
    </row>
    <row r="29" spans="1:8" x14ac:dyDescent="0.25">
      <c r="A29" s="1052"/>
      <c r="B29" s="1052"/>
      <c r="C29" s="1052"/>
      <c r="D29" s="1052"/>
      <c r="E29" s="1052"/>
      <c r="F29" s="1052"/>
      <c r="G29" s="1052"/>
      <c r="H29" s="713"/>
    </row>
    <row r="30" spans="1:8" ht="23.25" customHeight="1" x14ac:dyDescent="0.25">
      <c r="A30" s="1052"/>
      <c r="B30" s="1052"/>
      <c r="C30" s="1052"/>
      <c r="D30" s="1052"/>
      <c r="E30" s="1052"/>
      <c r="F30" s="1052"/>
      <c r="G30" s="1052"/>
    </row>
    <row r="31" spans="1:8" ht="23.25" customHeight="1" x14ac:dyDescent="0.25">
      <c r="A31" s="1052"/>
      <c r="B31" s="1052"/>
      <c r="C31" s="1052"/>
      <c r="D31" s="1052"/>
      <c r="E31" s="1052"/>
      <c r="F31" s="1052"/>
      <c r="G31" s="1052"/>
    </row>
    <row r="32" spans="1:8" ht="23.25" customHeight="1" x14ac:dyDescent="0.25">
      <c r="A32" s="1052"/>
      <c r="B32" s="1052"/>
      <c r="C32" s="1052"/>
      <c r="D32" s="1052"/>
      <c r="E32" s="1052"/>
      <c r="F32" s="1052"/>
      <c r="G32" s="1052"/>
    </row>
    <row r="33" spans="1:7" ht="23.25" customHeight="1" x14ac:dyDescent="0.25">
      <c r="A33" s="1052"/>
      <c r="B33" s="1052"/>
      <c r="C33" s="1052"/>
      <c r="D33" s="1052"/>
      <c r="E33" s="1052"/>
      <c r="F33" s="1052"/>
      <c r="G33" s="1052"/>
    </row>
    <row r="34" spans="1:7" ht="23.25" customHeight="1" x14ac:dyDescent="0.25">
      <c r="A34" s="1052"/>
      <c r="B34" s="1052"/>
      <c r="C34" s="1052"/>
      <c r="D34" s="1052"/>
      <c r="E34" s="1052"/>
      <c r="F34" s="1052"/>
      <c r="G34" s="1052"/>
    </row>
    <row r="35" spans="1:7" ht="23.25" customHeight="1" x14ac:dyDescent="0.25">
      <c r="A35" s="1052"/>
      <c r="B35" s="1052"/>
      <c r="C35" s="1052"/>
      <c r="D35" s="1052"/>
      <c r="E35" s="1052"/>
      <c r="F35" s="1052"/>
      <c r="G35" s="1052"/>
    </row>
    <row r="36" spans="1:7" ht="23.25" customHeight="1" x14ac:dyDescent="0.25">
      <c r="A36" s="1052"/>
      <c r="B36" s="1052"/>
      <c r="C36" s="1052"/>
      <c r="D36" s="1052"/>
      <c r="E36" s="1052"/>
      <c r="F36" s="1052"/>
      <c r="G36" s="1052"/>
    </row>
    <row r="37" spans="1:7" ht="23.25" customHeight="1" x14ac:dyDescent="0.25">
      <c r="A37" s="1052"/>
      <c r="B37" s="1052"/>
      <c r="C37" s="1052"/>
      <c r="D37" s="1052"/>
      <c r="E37" s="1052"/>
      <c r="F37" s="1052"/>
      <c r="G37" s="1052"/>
    </row>
    <row r="38" spans="1:7" ht="23.25" customHeight="1" x14ac:dyDescent="0.25">
      <c r="A38" s="1052"/>
      <c r="B38" s="1052"/>
      <c r="C38" s="1052"/>
      <c r="D38" s="1052"/>
      <c r="E38" s="1052"/>
      <c r="F38" s="1052"/>
      <c r="G38" s="1052"/>
    </row>
    <row r="39" spans="1:7" ht="23.25" customHeight="1" x14ac:dyDescent="0.25">
      <c r="A39" s="1052"/>
      <c r="B39" s="1052"/>
      <c r="C39" s="1052"/>
      <c r="D39" s="1052"/>
      <c r="E39" s="1052"/>
      <c r="F39" s="1052"/>
      <c r="G39" s="1052"/>
    </row>
    <row r="40" spans="1:7" ht="23.25" customHeight="1" x14ac:dyDescent="0.25">
      <c r="A40" s="1052"/>
      <c r="B40" s="1052"/>
      <c r="C40" s="1052"/>
      <c r="D40" s="1052"/>
      <c r="E40" s="1052"/>
      <c r="F40" s="1052"/>
      <c r="G40" s="1052"/>
    </row>
    <row r="41" spans="1:7" ht="23.25" customHeight="1" x14ac:dyDescent="0.25">
      <c r="A41" s="1052"/>
      <c r="B41" s="1052"/>
      <c r="C41" s="1052"/>
      <c r="D41" s="1052"/>
      <c r="E41" s="1052"/>
      <c r="F41" s="1052"/>
      <c r="G41" s="1052"/>
    </row>
    <row r="42" spans="1:7" ht="23.25" customHeight="1" x14ac:dyDescent="0.25">
      <c r="A42" s="1052"/>
      <c r="B42" s="1052"/>
      <c r="C42" s="1052"/>
      <c r="D42" s="1052"/>
      <c r="E42" s="1052"/>
      <c r="F42" s="1052"/>
      <c r="G42" s="1052"/>
    </row>
    <row r="43" spans="1:7" ht="22.8" x14ac:dyDescent="0.25">
      <c r="A43" s="3"/>
      <c r="B43" s="3"/>
      <c r="C43" s="3"/>
      <c r="D43" s="3"/>
      <c r="E43" s="3"/>
      <c r="F43" s="3"/>
      <c r="G43" s="3"/>
    </row>
    <row r="44" spans="1:7" ht="22.8" x14ac:dyDescent="0.25">
      <c r="A44" s="3"/>
      <c r="B44" s="3"/>
      <c r="C44" s="3"/>
      <c r="D44" s="3"/>
      <c r="E44" s="3"/>
      <c r="F44" s="3"/>
      <c r="G44" s="3"/>
    </row>
    <row r="45" spans="1:7" ht="22.8" x14ac:dyDescent="0.25">
      <c r="A45" s="3"/>
      <c r="B45" s="3"/>
      <c r="C45" s="3"/>
      <c r="D45" s="3"/>
      <c r="E45" s="3"/>
      <c r="F45" s="3"/>
      <c r="G45" s="3"/>
    </row>
    <row r="46" spans="1:7" ht="22.8" x14ac:dyDescent="0.25">
      <c r="A46" s="3"/>
      <c r="B46" s="3"/>
      <c r="C46" s="3"/>
      <c r="D46" s="3"/>
      <c r="E46" s="3"/>
      <c r="F46" s="3"/>
      <c r="G46" s="3"/>
    </row>
    <row r="47" spans="1:7" ht="22.8" x14ac:dyDescent="0.25">
      <c r="A47" s="3"/>
      <c r="B47" s="3"/>
      <c r="C47" s="3"/>
      <c r="D47" s="3"/>
      <c r="E47" s="3"/>
      <c r="F47" s="3"/>
      <c r="G47" s="3"/>
    </row>
    <row r="48" spans="1:7" ht="22.8" x14ac:dyDescent="0.25">
      <c r="A48" s="3"/>
      <c r="B48" s="3"/>
      <c r="C48" s="3"/>
      <c r="D48" s="3"/>
      <c r="E48" s="3"/>
      <c r="F48" s="3"/>
      <c r="G48" s="3"/>
    </row>
    <row r="49" spans="1:7" ht="22.8" x14ac:dyDescent="0.25">
      <c r="A49" s="3"/>
      <c r="B49" s="3"/>
      <c r="C49" s="3"/>
      <c r="D49" s="3"/>
      <c r="E49" s="3"/>
      <c r="F49" s="3"/>
      <c r="G49" s="3"/>
    </row>
    <row r="50" spans="1:7" ht="22.8" x14ac:dyDescent="0.25">
      <c r="A50" s="3"/>
      <c r="B50" s="3"/>
      <c r="C50" s="3"/>
      <c r="D50" s="3"/>
      <c r="E50" s="3"/>
      <c r="F50" s="3"/>
      <c r="G50" s="3"/>
    </row>
    <row r="51" spans="1:7" ht="22.8" x14ac:dyDescent="0.25">
      <c r="A51" s="3"/>
      <c r="B51" s="3"/>
      <c r="C51" s="3"/>
      <c r="D51" s="3"/>
      <c r="E51" s="3"/>
      <c r="F51" s="3"/>
      <c r="G51" s="3"/>
    </row>
    <row r="52" spans="1:7" ht="22.8" x14ac:dyDescent="0.25">
      <c r="A52" s="3"/>
      <c r="B52" s="3"/>
      <c r="C52" s="3"/>
      <c r="D52" s="3"/>
      <c r="E52" s="3"/>
      <c r="F52" s="3"/>
      <c r="G52" s="3"/>
    </row>
    <row r="53" spans="1:7" ht="22.8" x14ac:dyDescent="0.25">
      <c r="A53" s="3"/>
      <c r="B53" s="3"/>
      <c r="C53" s="3"/>
      <c r="D53" s="3"/>
      <c r="E53" s="3"/>
      <c r="F53" s="3"/>
      <c r="G53" s="3"/>
    </row>
    <row r="54" spans="1:7" ht="22.8" x14ac:dyDescent="0.25">
      <c r="A54" s="3"/>
      <c r="B54" s="3"/>
      <c r="C54" s="3"/>
      <c r="D54" s="3"/>
      <c r="E54" s="3"/>
      <c r="F54" s="3"/>
      <c r="G54" s="3"/>
    </row>
    <row r="55" spans="1:7" ht="22.8" x14ac:dyDescent="0.25">
      <c r="A55" s="3"/>
      <c r="B55" s="3"/>
      <c r="C55" s="3"/>
      <c r="D55" s="3"/>
      <c r="E55" s="3"/>
      <c r="F55" s="3"/>
      <c r="G55" s="3"/>
    </row>
    <row r="56" spans="1:7" ht="22.8" x14ac:dyDescent="0.25">
      <c r="A56" s="3"/>
      <c r="B56" s="3"/>
      <c r="C56" s="3"/>
      <c r="D56" s="3"/>
      <c r="E56" s="3"/>
      <c r="F56" s="3"/>
      <c r="G56" s="3"/>
    </row>
    <row r="57" spans="1:7" ht="22.8" x14ac:dyDescent="0.25">
      <c r="A57" s="3"/>
      <c r="B57" s="3"/>
      <c r="C57" s="3"/>
      <c r="D57" s="3"/>
      <c r="E57" s="3"/>
      <c r="F57" s="3"/>
      <c r="G57" s="3"/>
    </row>
    <row r="58" spans="1:7" ht="22.8" x14ac:dyDescent="0.25">
      <c r="A58" s="3"/>
      <c r="B58" s="3"/>
      <c r="C58" s="3"/>
      <c r="D58" s="3"/>
      <c r="E58" s="3"/>
      <c r="F58" s="3"/>
      <c r="G58" s="3"/>
    </row>
  </sheetData>
  <mergeCells count="1">
    <mergeCell ref="A1:G42"/>
  </mergeCells>
  <printOptions horizontalCentered="1"/>
  <pageMargins left="0.78740157480314965" right="0.59055118110236227" top="0.78740157480314965" bottom="0.39370078740157483" header="0" footer="0.39370078740157483"/>
  <pageSetup paperSize="9" orientation="portrait" r:id="rId1"/>
  <headerFooter scaleWithDoc="0">
    <oddFooter>&amp;R&amp;9&amp;P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showZeros="0" workbookViewId="0"/>
  </sheetViews>
  <sheetFormatPr baseColWidth="10" defaultRowHeight="13.2" x14ac:dyDescent="0.25"/>
  <cols>
    <col min="1" max="1" width="15.44140625" customWidth="1"/>
    <col min="2" max="6" width="12.33203125" bestFit="1" customWidth="1"/>
    <col min="7" max="7" width="7" bestFit="1" customWidth="1"/>
    <col min="8" max="8" width="8.5546875" customWidth="1"/>
  </cols>
  <sheetData>
    <row r="1" spans="1:8" ht="25.5" customHeight="1" thickBot="1" x14ac:dyDescent="0.3">
      <c r="A1" s="1054" t="s">
        <v>635</v>
      </c>
      <c r="B1" s="1054"/>
      <c r="C1" s="1054"/>
      <c r="D1" s="1054"/>
      <c r="E1" s="1054"/>
      <c r="F1" s="1054"/>
      <c r="G1" s="1054"/>
      <c r="H1" s="75"/>
    </row>
    <row r="2" spans="1:8" ht="13.8" thickBot="1" x14ac:dyDescent="0.3">
      <c r="A2" s="189"/>
      <c r="B2" s="190" t="s">
        <v>900</v>
      </c>
      <c r="C2" s="190" t="s">
        <v>901</v>
      </c>
      <c r="D2" s="190" t="s">
        <v>902</v>
      </c>
      <c r="E2" s="190" t="s">
        <v>903</v>
      </c>
      <c r="F2" s="191" t="s">
        <v>904</v>
      </c>
      <c r="G2" s="225" t="s">
        <v>905</v>
      </c>
    </row>
    <row r="3" spans="1:8" ht="13.8" thickBot="1" x14ac:dyDescent="0.3">
      <c r="A3" s="193" t="s">
        <v>180</v>
      </c>
      <c r="B3" s="194">
        <v>1039564261.2128595</v>
      </c>
      <c r="C3" s="194">
        <v>1213115017.7073689</v>
      </c>
      <c r="D3" s="194">
        <v>1505778287.0264907</v>
      </c>
      <c r="E3" s="194">
        <v>1418338469.4286125</v>
      </c>
      <c r="F3" s="195">
        <v>1503943696.0039389</v>
      </c>
      <c r="G3" s="226">
        <v>6.0355992889210119E-2</v>
      </c>
    </row>
    <row r="4" spans="1:8" ht="13.8" thickTop="1" x14ac:dyDescent="0.25">
      <c r="A4" s="217" t="s">
        <v>181</v>
      </c>
      <c r="B4" s="35">
        <v>46505028.169914007</v>
      </c>
      <c r="C4" s="35">
        <v>55253132.653585993</v>
      </c>
      <c r="D4" s="35">
        <v>54115573.342143007</v>
      </c>
      <c r="E4" s="35">
        <v>90612411.300848901</v>
      </c>
      <c r="F4" s="224">
        <v>86849456.178819939</v>
      </c>
      <c r="G4" s="229">
        <v>-4.1528032065445197E-2</v>
      </c>
    </row>
    <row r="5" spans="1:8" x14ac:dyDescent="0.25">
      <c r="A5" s="196" t="s">
        <v>182</v>
      </c>
      <c r="B5" s="197">
        <v>46020336.436910018</v>
      </c>
      <c r="C5" s="197">
        <v>46409770.646578044</v>
      </c>
      <c r="D5" s="197">
        <v>51132263.889408059</v>
      </c>
      <c r="E5" s="197">
        <v>77278979.526658118</v>
      </c>
      <c r="F5" s="198">
        <v>71151587.77989234</v>
      </c>
      <c r="G5" s="227">
        <v>-7.9289242486077049E-2</v>
      </c>
    </row>
    <row r="6" spans="1:8" x14ac:dyDescent="0.25">
      <c r="A6" s="216" t="s">
        <v>183</v>
      </c>
      <c r="B6" s="222">
        <v>66455337.1380639</v>
      </c>
      <c r="C6" s="222">
        <v>67817920.010419965</v>
      </c>
      <c r="D6" s="222">
        <v>68699749.127092928</v>
      </c>
      <c r="E6" s="222">
        <v>80603972.286303207</v>
      </c>
      <c r="F6" s="223">
        <v>77067310.913463384</v>
      </c>
      <c r="G6" s="230">
        <v>-4.387701092791918E-2</v>
      </c>
    </row>
    <row r="7" spans="1:8" x14ac:dyDescent="0.25">
      <c r="A7" s="199" t="s">
        <v>184</v>
      </c>
      <c r="B7" s="197">
        <v>67485646.198484048</v>
      </c>
      <c r="C7" s="197">
        <v>74347299.812970027</v>
      </c>
      <c r="D7" s="197">
        <v>98580100.629478082</v>
      </c>
      <c r="E7" s="197">
        <v>89868539.211660355</v>
      </c>
      <c r="F7" s="198">
        <v>141607169.00624338</v>
      </c>
      <c r="G7" s="227">
        <v>0.57571459654782053</v>
      </c>
    </row>
    <row r="8" spans="1:8" x14ac:dyDescent="0.25">
      <c r="A8" s="213" t="s">
        <v>185</v>
      </c>
      <c r="B8" s="222">
        <v>80263450.559956998</v>
      </c>
      <c r="C8" s="222">
        <v>122479686.20987804</v>
      </c>
      <c r="D8" s="222">
        <v>136688776.57408795</v>
      </c>
      <c r="E8" s="222">
        <v>105841259.58351983</v>
      </c>
      <c r="F8" s="223">
        <v>147591576.37191531</v>
      </c>
      <c r="G8" s="230">
        <v>0.39446163955985525</v>
      </c>
    </row>
    <row r="9" spans="1:8" x14ac:dyDescent="0.25">
      <c r="A9" s="199" t="s">
        <v>186</v>
      </c>
      <c r="B9" s="197">
        <v>88153900.813743725</v>
      </c>
      <c r="C9" s="197">
        <v>127105816.24805494</v>
      </c>
      <c r="D9" s="197">
        <v>140016282.42507908</v>
      </c>
      <c r="E9" s="197">
        <v>88923395.118092552</v>
      </c>
      <c r="F9" s="198">
        <v>141089709.17776826</v>
      </c>
      <c r="G9" s="227">
        <v>0.58664330112899421</v>
      </c>
    </row>
    <row r="10" spans="1:8" x14ac:dyDescent="0.25">
      <c r="A10" s="213" t="s">
        <v>187</v>
      </c>
      <c r="B10" s="222">
        <v>141640202.30641711</v>
      </c>
      <c r="C10" s="222">
        <v>165650256.71558678</v>
      </c>
      <c r="D10" s="222">
        <v>193834017.68226817</v>
      </c>
      <c r="E10" s="222">
        <v>166276734.1394721</v>
      </c>
      <c r="F10" s="223">
        <v>170900040.69001666</v>
      </c>
      <c r="G10" s="230">
        <v>2.7804891492916539E-2</v>
      </c>
    </row>
    <row r="11" spans="1:8" x14ac:dyDescent="0.25">
      <c r="A11" s="199" t="s">
        <v>188</v>
      </c>
      <c r="B11" s="197">
        <v>164661650.35589188</v>
      </c>
      <c r="C11" s="197">
        <v>180705637.67792282</v>
      </c>
      <c r="D11" s="197">
        <v>189155169.71817183</v>
      </c>
      <c r="E11" s="197">
        <v>181033896.90941104</v>
      </c>
      <c r="F11" s="198">
        <v>159812458.25767168</v>
      </c>
      <c r="G11" s="227">
        <v>-0.11722356428287306</v>
      </c>
    </row>
    <row r="12" spans="1:8" x14ac:dyDescent="0.25">
      <c r="A12" s="213" t="s">
        <v>189</v>
      </c>
      <c r="B12" s="222">
        <v>125276075.98868686</v>
      </c>
      <c r="C12" s="222">
        <v>138888867.35686004</v>
      </c>
      <c r="D12" s="222">
        <v>138838499.25114876</v>
      </c>
      <c r="E12" s="222">
        <v>217764983.62628266</v>
      </c>
      <c r="F12" s="223">
        <v>184157920.59680972</v>
      </c>
      <c r="G12" s="230">
        <v>-0.15432721308007769</v>
      </c>
    </row>
    <row r="13" spans="1:8" x14ac:dyDescent="0.25">
      <c r="A13" s="196" t="s">
        <v>190</v>
      </c>
      <c r="B13" s="197">
        <v>88291739.418650955</v>
      </c>
      <c r="C13" s="197">
        <v>97919890.381768078</v>
      </c>
      <c r="D13" s="197">
        <v>169039391.06556797</v>
      </c>
      <c r="E13" s="197">
        <v>129916967.67315875</v>
      </c>
      <c r="F13" s="198">
        <v>161230134.02072844</v>
      </c>
      <c r="G13" s="227">
        <v>0.24102445514543125</v>
      </c>
    </row>
    <row r="14" spans="1:8" x14ac:dyDescent="0.25">
      <c r="A14" s="210" t="s">
        <v>191</v>
      </c>
      <c r="B14" s="220">
        <v>49842442.73799701</v>
      </c>
      <c r="C14" s="220">
        <v>68490687.950834006</v>
      </c>
      <c r="D14" s="220">
        <v>107634130.91711146</v>
      </c>
      <c r="E14" s="220">
        <v>94038902.550838843</v>
      </c>
      <c r="F14" s="221">
        <v>84366160.7264397</v>
      </c>
      <c r="G14" s="231">
        <v>-0.10285893988575545</v>
      </c>
    </row>
    <row r="15" spans="1:8" ht="12.75" customHeight="1" thickBot="1" x14ac:dyDescent="0.3">
      <c r="A15" s="200" t="s">
        <v>192</v>
      </c>
      <c r="B15" s="201">
        <v>74968451.088143095</v>
      </c>
      <c r="C15" s="201">
        <v>68046052.042909995</v>
      </c>
      <c r="D15" s="201">
        <v>158044332.40493336</v>
      </c>
      <c r="E15" s="201">
        <v>96178427.502366066</v>
      </c>
      <c r="F15" s="202">
        <v>78120172.284170136</v>
      </c>
      <c r="G15" s="228">
        <v>-0.18775785472008977</v>
      </c>
    </row>
    <row r="16" spans="1:8" x14ac:dyDescent="0.25">
      <c r="A16" s="1"/>
      <c r="B16" s="1"/>
      <c r="C16" s="1"/>
      <c r="D16" s="1"/>
      <c r="E16" s="1"/>
      <c r="F16" s="1"/>
    </row>
    <row r="17" spans="1:9" x14ac:dyDescent="0.25">
      <c r="A17" s="4"/>
      <c r="B17" s="2"/>
      <c r="C17" s="2"/>
      <c r="D17" s="1"/>
      <c r="E17" s="1"/>
      <c r="F17" s="1"/>
      <c r="G17" s="6"/>
      <c r="H17" s="5"/>
    </row>
    <row r="18" spans="1:9" ht="25.5" customHeight="1" thickBot="1" x14ac:dyDescent="0.3">
      <c r="A18" s="1054" t="s">
        <v>636</v>
      </c>
      <c r="B18" s="1054"/>
      <c r="C18" s="1054"/>
      <c r="D18" s="1054"/>
      <c r="E18" s="1054"/>
      <c r="F18" s="1054"/>
      <c r="G18" s="1053"/>
      <c r="H18" s="75"/>
    </row>
    <row r="19" spans="1:9" ht="13.8" thickBot="1" x14ac:dyDescent="0.3">
      <c r="A19" s="189"/>
      <c r="B19" s="190" t="s">
        <v>900</v>
      </c>
      <c r="C19" s="190" t="s">
        <v>901</v>
      </c>
      <c r="D19" s="190" t="s">
        <v>902</v>
      </c>
      <c r="E19" s="190" t="s">
        <v>903</v>
      </c>
      <c r="F19" s="192" t="s">
        <v>904</v>
      </c>
      <c r="G19" s="1"/>
    </row>
    <row r="20" spans="1:9" ht="13.8" thickBot="1" x14ac:dyDescent="0.3">
      <c r="A20" s="203" t="s">
        <v>180</v>
      </c>
      <c r="B20" s="204">
        <v>1</v>
      </c>
      <c r="C20" s="204">
        <v>1</v>
      </c>
      <c r="D20" s="204">
        <v>1</v>
      </c>
      <c r="E20" s="204">
        <v>1</v>
      </c>
      <c r="F20" s="205">
        <v>1</v>
      </c>
    </row>
    <row r="21" spans="1:9" ht="13.8" thickTop="1" x14ac:dyDescent="0.25">
      <c r="A21" s="217" t="s">
        <v>181</v>
      </c>
      <c r="B21" s="218">
        <v>4.473511634158777E-2</v>
      </c>
      <c r="C21" s="218">
        <v>4.5546491344248048E-2</v>
      </c>
      <c r="D21" s="218">
        <v>3.5938606505614305E-2</v>
      </c>
      <c r="E21" s="218">
        <v>6.3886310111402916E-2</v>
      </c>
      <c r="F21" s="219">
        <v>5.7747810911793922E-2</v>
      </c>
    </row>
    <row r="22" spans="1:9" x14ac:dyDescent="0.25">
      <c r="A22" s="196" t="s">
        <v>182</v>
      </c>
      <c r="B22" s="206">
        <v>4.426887125113179E-2</v>
      </c>
      <c r="C22" s="206">
        <v>3.8256694517133698E-2</v>
      </c>
      <c r="D22" s="206">
        <v>3.3957365655989502E-2</v>
      </c>
      <c r="E22" s="206">
        <v>5.4485569694651584E-2</v>
      </c>
      <c r="F22" s="207">
        <v>4.7310007661155146E-2</v>
      </c>
    </row>
    <row r="23" spans="1:9" x14ac:dyDescent="0.25">
      <c r="A23" s="216" t="s">
        <v>183</v>
      </c>
      <c r="B23" s="214">
        <v>6.3926146384188379E-2</v>
      </c>
      <c r="C23" s="214">
        <v>5.5903948941780558E-2</v>
      </c>
      <c r="D23" s="214">
        <v>4.5624080064772719E-2</v>
      </c>
      <c r="E23" s="214">
        <v>5.6829856923203304E-2</v>
      </c>
      <c r="F23" s="215">
        <v>5.1243481466916256E-2</v>
      </c>
    </row>
    <row r="24" spans="1:9" x14ac:dyDescent="0.25">
      <c r="A24" s="199" t="s">
        <v>184</v>
      </c>
      <c r="B24" s="206">
        <v>6.4917243422497564E-2</v>
      </c>
      <c r="C24" s="206">
        <v>6.1286274366198885E-2</v>
      </c>
      <c r="D24" s="206">
        <v>6.5467872314819611E-2</v>
      </c>
      <c r="E24" s="206">
        <v>6.3361842852548811E-2</v>
      </c>
      <c r="F24" s="207">
        <v>9.4157227682460057E-2</v>
      </c>
    </row>
    <row r="25" spans="1:9" x14ac:dyDescent="0.25">
      <c r="A25" s="213" t="s">
        <v>185</v>
      </c>
      <c r="B25" s="214">
        <v>7.720874365795688E-2</v>
      </c>
      <c r="C25" s="214">
        <v>0.1009629626392301</v>
      </c>
      <c r="D25" s="214">
        <v>9.0776163895955567E-2</v>
      </c>
      <c r="E25" s="214">
        <v>7.4623414555031228E-2</v>
      </c>
      <c r="F25" s="215">
        <v>9.8136370905423015E-2</v>
      </c>
    </row>
    <row r="26" spans="1:9" x14ac:dyDescent="0.25">
      <c r="A26" s="199" t="s">
        <v>186</v>
      </c>
      <c r="B26" s="206">
        <v>8.4798895174497999E-2</v>
      </c>
      <c r="C26" s="206">
        <v>0.10477639332853084</v>
      </c>
      <c r="D26" s="206">
        <v>9.2985988462865793E-2</v>
      </c>
      <c r="E26" s="206">
        <v>6.2695468701427781E-2</v>
      </c>
      <c r="F26" s="207">
        <v>9.3813159064831605E-2</v>
      </c>
    </row>
    <row r="27" spans="1:9" x14ac:dyDescent="0.25">
      <c r="A27" s="213" t="s">
        <v>187</v>
      </c>
      <c r="B27" s="214">
        <v>0.13624958801600731</v>
      </c>
      <c r="C27" s="214">
        <v>0.13654950626911241</v>
      </c>
      <c r="D27" s="214">
        <v>0.12872679819619295</v>
      </c>
      <c r="E27" s="214">
        <v>0.11723346558206084</v>
      </c>
      <c r="F27" s="215">
        <v>0.11363460024740783</v>
      </c>
      <c r="H27" s="5"/>
      <c r="I27" s="5"/>
    </row>
    <row r="28" spans="1:9" x14ac:dyDescent="0.25">
      <c r="A28" s="199" t="s">
        <v>188</v>
      </c>
      <c r="B28" s="206">
        <v>0.15839487417909226</v>
      </c>
      <c r="C28" s="206">
        <v>0.14896002031153913</v>
      </c>
      <c r="D28" s="206">
        <v>0.12561953598872957</v>
      </c>
      <c r="E28" s="206">
        <v>0.1276380080012508</v>
      </c>
      <c r="F28" s="207">
        <v>0.10626226146783431</v>
      </c>
      <c r="H28" s="5"/>
      <c r="I28" s="5"/>
    </row>
    <row r="29" spans="1:9" x14ac:dyDescent="0.25">
      <c r="A29" s="213" t="s">
        <v>189</v>
      </c>
      <c r="B29" s="214">
        <v>0.12050825587494444</v>
      </c>
      <c r="C29" s="214">
        <v>0.11448944686163569</v>
      </c>
      <c r="D29" s="214">
        <v>9.2203812770681973E-2</v>
      </c>
      <c r="E29" s="214">
        <v>0.15353527265886738</v>
      </c>
      <c r="F29" s="215">
        <v>0.12245000998782563</v>
      </c>
      <c r="G29" s="713"/>
      <c r="H29" s="5"/>
    </row>
    <row r="30" spans="1:9" x14ac:dyDescent="0.25">
      <c r="A30" s="196" t="s">
        <v>190</v>
      </c>
      <c r="B30" s="206">
        <v>8.4931487848226905E-2</v>
      </c>
      <c r="C30" s="206">
        <v>8.0717729936955238E-2</v>
      </c>
      <c r="D30" s="206">
        <v>0.11226047853258367</v>
      </c>
      <c r="E30" s="206">
        <v>9.1598000388085576E-2</v>
      </c>
      <c r="F30" s="207">
        <v>0.10720490032248266</v>
      </c>
      <c r="I30" s="5"/>
    </row>
    <row r="31" spans="1:9" x14ac:dyDescent="0.25">
      <c r="A31" s="210" t="s">
        <v>191</v>
      </c>
      <c r="B31" s="211">
        <v>4.7945513901993746E-2</v>
      </c>
      <c r="C31" s="211">
        <v>5.6458527799179821E-2</v>
      </c>
      <c r="D31" s="211">
        <v>7.1480729828864831E-2</v>
      </c>
      <c r="E31" s="211">
        <v>6.6302158883642964E-2</v>
      </c>
      <c r="F31" s="212">
        <v>5.6096621802136093E-2</v>
      </c>
    </row>
    <row r="32" spans="1:9" ht="12.75" customHeight="1" thickBot="1" x14ac:dyDescent="0.3">
      <c r="A32" s="200" t="s">
        <v>192</v>
      </c>
      <c r="B32" s="208">
        <v>7.2115263947875055E-2</v>
      </c>
      <c r="C32" s="208">
        <v>5.6092003684455466E-2</v>
      </c>
      <c r="D32" s="208">
        <v>0.10495856778292947</v>
      </c>
      <c r="E32" s="208">
        <v>6.7810631647826775E-2</v>
      </c>
      <c r="F32" s="209">
        <v>5.1943548479733467E-2</v>
      </c>
      <c r="G32" s="5"/>
    </row>
    <row r="33" spans="1:8" x14ac:dyDescent="0.25">
      <c r="A33" s="1"/>
      <c r="B33" s="1"/>
      <c r="C33" s="1"/>
      <c r="D33" s="1"/>
      <c r="E33" s="1"/>
      <c r="F33" s="1"/>
    </row>
    <row r="35" spans="1:8" ht="25.5" customHeight="1" thickBot="1" x14ac:dyDescent="0.3">
      <c r="A35" s="1054" t="s">
        <v>637</v>
      </c>
      <c r="B35" s="1054"/>
      <c r="C35" s="1054"/>
      <c r="D35" s="1054"/>
      <c r="E35" s="1054"/>
      <c r="F35" s="1054"/>
      <c r="G35" s="1054"/>
      <c r="H35" s="75"/>
    </row>
    <row r="36" spans="1:8" ht="13.8" thickBot="1" x14ac:dyDescent="0.3">
      <c r="A36" s="189"/>
      <c r="B36" s="190" t="s">
        <v>900</v>
      </c>
      <c r="C36" s="190" t="s">
        <v>901</v>
      </c>
      <c r="D36" s="190" t="s">
        <v>902</v>
      </c>
      <c r="E36" s="190" t="s">
        <v>903</v>
      </c>
      <c r="F36" s="191" t="s">
        <v>904</v>
      </c>
      <c r="G36" s="225" t="s">
        <v>905</v>
      </c>
    </row>
    <row r="37" spans="1:8" ht="13.8" thickBot="1" x14ac:dyDescent="0.3">
      <c r="A37" s="544" t="s">
        <v>180</v>
      </c>
      <c r="B37" s="532">
        <v>147.869967181455</v>
      </c>
      <c r="C37" s="532">
        <v>158.50072529332485</v>
      </c>
      <c r="D37" s="532">
        <v>144.98258974087634</v>
      </c>
      <c r="E37" s="532">
        <v>160.9100576168548</v>
      </c>
      <c r="F37" s="533">
        <v>178.82939536013095</v>
      </c>
      <c r="G37" s="226">
        <v>0.11136244687665298</v>
      </c>
    </row>
    <row r="38" spans="1:8" ht="13.8" thickTop="1" x14ac:dyDescent="0.25">
      <c r="A38" s="217" t="s">
        <v>181</v>
      </c>
      <c r="B38" s="48">
        <v>152.9600347534921</v>
      </c>
      <c r="C38" s="48">
        <v>135.51487469293446</v>
      </c>
      <c r="D38" s="48">
        <v>122.10694308143907</v>
      </c>
      <c r="E38" s="48">
        <v>142.06996891254846</v>
      </c>
      <c r="F38" s="534">
        <v>170.84418857998054</v>
      </c>
      <c r="G38" s="229">
        <v>0.20253555264127732</v>
      </c>
    </row>
    <row r="39" spans="1:8" x14ac:dyDescent="0.25">
      <c r="A39" s="196" t="s">
        <v>182</v>
      </c>
      <c r="B39" s="535">
        <v>167.90443374776208</v>
      </c>
      <c r="C39" s="535">
        <v>144.8387211076458</v>
      </c>
      <c r="D39" s="535">
        <v>137.5173367875519</v>
      </c>
      <c r="E39" s="535">
        <v>162.92917483076053</v>
      </c>
      <c r="F39" s="536">
        <v>174.32456117527309</v>
      </c>
      <c r="G39" s="227">
        <v>6.9940735637735285E-2</v>
      </c>
    </row>
    <row r="40" spans="1:8" x14ac:dyDescent="0.25">
      <c r="A40" s="216" t="s">
        <v>183</v>
      </c>
      <c r="B40" s="537">
        <v>160.30145695327596</v>
      </c>
      <c r="C40" s="537">
        <v>176.50805628584996</v>
      </c>
      <c r="D40" s="537">
        <v>182.83895377677308</v>
      </c>
      <c r="E40" s="537">
        <v>229.27765616390019</v>
      </c>
      <c r="F40" s="538">
        <v>179.66302251645382</v>
      </c>
      <c r="G40" s="230">
        <v>-0.21639541539965468</v>
      </c>
    </row>
    <row r="41" spans="1:8" x14ac:dyDescent="0.25">
      <c r="A41" s="199" t="s">
        <v>184</v>
      </c>
      <c r="B41" s="535">
        <v>148.42184941151302</v>
      </c>
      <c r="C41" s="535">
        <v>144.9486459110968</v>
      </c>
      <c r="D41" s="535">
        <v>122.30433973956659</v>
      </c>
      <c r="E41" s="535">
        <v>163.05854430819898</v>
      </c>
      <c r="F41" s="536">
        <v>177.22476575764688</v>
      </c>
      <c r="G41" s="227">
        <v>8.6878130241811569E-2</v>
      </c>
    </row>
    <row r="42" spans="1:8" x14ac:dyDescent="0.25">
      <c r="A42" s="213" t="s">
        <v>185</v>
      </c>
      <c r="B42" s="537">
        <v>133.54407894002432</v>
      </c>
      <c r="C42" s="537">
        <v>162.46983096448346</v>
      </c>
      <c r="D42" s="537">
        <v>146.62091067408852</v>
      </c>
      <c r="E42" s="537">
        <v>191.04841730615411</v>
      </c>
      <c r="F42" s="538">
        <v>196.77131696390001</v>
      </c>
      <c r="G42" s="230">
        <v>2.9955231969155616E-2</v>
      </c>
    </row>
    <row r="43" spans="1:8" x14ac:dyDescent="0.25">
      <c r="A43" s="199" t="s">
        <v>186</v>
      </c>
      <c r="B43" s="535">
        <v>133.34160285849077</v>
      </c>
      <c r="C43" s="535">
        <v>177.26019084728404</v>
      </c>
      <c r="D43" s="535">
        <v>158.02721409895364</v>
      </c>
      <c r="E43" s="535">
        <v>162.47323603955303</v>
      </c>
      <c r="F43" s="536">
        <v>177.68194656731654</v>
      </c>
      <c r="G43" s="227">
        <v>9.3607482059759439E-2</v>
      </c>
    </row>
    <row r="44" spans="1:8" x14ac:dyDescent="0.25">
      <c r="A44" s="213" t="s">
        <v>187</v>
      </c>
      <c r="B44" s="537">
        <v>133.8610894438275</v>
      </c>
      <c r="C44" s="537">
        <v>156.78781474422524</v>
      </c>
      <c r="D44" s="537">
        <v>144.14713196222993</v>
      </c>
      <c r="E44" s="537">
        <v>168.65145056083688</v>
      </c>
      <c r="F44" s="538">
        <v>156.12826319782496</v>
      </c>
      <c r="G44" s="230">
        <v>-7.4254845252543333E-2</v>
      </c>
    </row>
    <row r="45" spans="1:8" x14ac:dyDescent="0.25">
      <c r="A45" s="199" t="s">
        <v>188</v>
      </c>
      <c r="B45" s="535">
        <v>126.353621764369</v>
      </c>
      <c r="C45" s="535">
        <v>116.66635062043576</v>
      </c>
      <c r="D45" s="535">
        <v>129.34438061492318</v>
      </c>
      <c r="E45" s="535">
        <v>131.03800261879408</v>
      </c>
      <c r="F45" s="536">
        <v>140.58419115001129</v>
      </c>
      <c r="G45" s="227">
        <v>7.2850534504774744E-2</v>
      </c>
    </row>
    <row r="46" spans="1:8" x14ac:dyDescent="0.25">
      <c r="A46" s="213" t="s">
        <v>189</v>
      </c>
      <c r="B46" s="537">
        <v>200.261840220511</v>
      </c>
      <c r="C46" s="537">
        <v>211.53384691807432</v>
      </c>
      <c r="D46" s="537">
        <v>168.06776120790951</v>
      </c>
      <c r="E46" s="537">
        <v>144.77562340467935</v>
      </c>
      <c r="F46" s="538">
        <v>209.26240856250416</v>
      </c>
      <c r="G46" s="230">
        <v>0.44542571215576965</v>
      </c>
    </row>
    <row r="47" spans="1:8" x14ac:dyDescent="0.25">
      <c r="A47" s="196" t="s">
        <v>190</v>
      </c>
      <c r="B47" s="535">
        <v>190.7589237280331</v>
      </c>
      <c r="C47" s="535">
        <v>214.58613056627175</v>
      </c>
      <c r="D47" s="535">
        <v>154.75952901650214</v>
      </c>
      <c r="E47" s="535">
        <v>193.1791036002254</v>
      </c>
      <c r="F47" s="536">
        <v>233.66340517272758</v>
      </c>
      <c r="G47" s="227">
        <v>0.20956874122515057</v>
      </c>
    </row>
    <row r="48" spans="1:8" x14ac:dyDescent="0.25">
      <c r="A48" s="210" t="s">
        <v>191</v>
      </c>
      <c r="B48" s="539">
        <v>165.29777218262001</v>
      </c>
      <c r="C48" s="539">
        <v>192.08847965182949</v>
      </c>
      <c r="D48" s="539">
        <v>170.2929328758722</v>
      </c>
      <c r="E48" s="539">
        <v>193.48389451458792</v>
      </c>
      <c r="F48" s="540">
        <v>184.50411712692721</v>
      </c>
      <c r="G48" s="231">
        <v>-4.6410981183675037E-2</v>
      </c>
    </row>
    <row r="49" spans="1:8" ht="12.75" customHeight="1" thickBot="1" x14ac:dyDescent="0.3">
      <c r="A49" s="200" t="s">
        <v>192</v>
      </c>
      <c r="B49" s="541">
        <v>131.63545943386058</v>
      </c>
      <c r="C49" s="541">
        <v>141.00375118885103</v>
      </c>
      <c r="D49" s="541">
        <v>130.25458149488875</v>
      </c>
      <c r="E49" s="541">
        <v>143.93790819257947</v>
      </c>
      <c r="F49" s="542">
        <v>168.86085211972943</v>
      </c>
      <c r="G49" s="228">
        <v>0.17315066086554975</v>
      </c>
    </row>
    <row r="53" spans="1:8" ht="25.5" customHeight="1" thickBot="1" x14ac:dyDescent="0.3">
      <c r="A53" s="1054" t="s">
        <v>638</v>
      </c>
      <c r="B53" s="1054"/>
      <c r="C53" s="1054"/>
      <c r="D53" s="1054"/>
      <c r="E53" s="1054"/>
      <c r="F53" s="1054"/>
      <c r="G53" s="1054"/>
      <c r="H53" s="75"/>
    </row>
    <row r="54" spans="1:8" ht="13.8" thickBot="1" x14ac:dyDescent="0.3">
      <c r="A54" s="189"/>
      <c r="B54" s="190" t="s">
        <v>900</v>
      </c>
      <c r="C54" s="190" t="s">
        <v>901</v>
      </c>
      <c r="D54" s="190" t="s">
        <v>902</v>
      </c>
      <c r="E54" s="190" t="s">
        <v>903</v>
      </c>
      <c r="F54" s="191" t="s">
        <v>904</v>
      </c>
      <c r="G54" s="225" t="s">
        <v>905</v>
      </c>
    </row>
    <row r="55" spans="1:8" ht="13.8" thickBot="1" x14ac:dyDescent="0.3">
      <c r="A55" s="544" t="s">
        <v>180</v>
      </c>
      <c r="B55" s="532">
        <v>540.38549244123647</v>
      </c>
      <c r="C55" s="532">
        <v>573.55273916250394</v>
      </c>
      <c r="D55" s="532">
        <v>646.24904603812547</v>
      </c>
      <c r="E55" s="532">
        <v>658.27483434919395</v>
      </c>
      <c r="F55" s="533">
        <v>639.37721828493693</v>
      </c>
      <c r="G55" s="226">
        <v>-2.8707790543049172E-2</v>
      </c>
    </row>
    <row r="56" spans="1:8" ht="13.8" thickTop="1" x14ac:dyDescent="0.25">
      <c r="A56" s="217" t="s">
        <v>181</v>
      </c>
      <c r="B56" s="48">
        <v>556.86765068359614</v>
      </c>
      <c r="C56" s="48">
        <v>589.41977438767481</v>
      </c>
      <c r="D56" s="48">
        <v>611.40520061833172</v>
      </c>
      <c r="E56" s="48">
        <v>911.44126053822242</v>
      </c>
      <c r="F56" s="534">
        <v>874.73564133264767</v>
      </c>
      <c r="G56" s="229">
        <v>-4.02720622762891E-2</v>
      </c>
    </row>
    <row r="57" spans="1:8" x14ac:dyDescent="0.25">
      <c r="A57" s="196" t="s">
        <v>182</v>
      </c>
      <c r="B57" s="535">
        <v>536.27029888331333</v>
      </c>
      <c r="C57" s="535">
        <v>491.82421932356874</v>
      </c>
      <c r="D57" s="535">
        <v>573.33699642661713</v>
      </c>
      <c r="E57" s="535">
        <v>591.60785693395451</v>
      </c>
      <c r="F57" s="536">
        <v>548.66963114182943</v>
      </c>
      <c r="G57" s="227">
        <v>-7.2578863327906418E-2</v>
      </c>
    </row>
    <row r="58" spans="1:8" x14ac:dyDescent="0.25">
      <c r="A58" s="216" t="s">
        <v>183</v>
      </c>
      <c r="B58" s="537">
        <v>522.14497929326797</v>
      </c>
      <c r="C58" s="537">
        <v>549.69294247867299</v>
      </c>
      <c r="D58" s="537">
        <v>584.74156298323771</v>
      </c>
      <c r="E58" s="537">
        <v>654.71167907753215</v>
      </c>
      <c r="F58" s="538">
        <v>597.15603839558787</v>
      </c>
      <c r="G58" s="230">
        <v>-8.790990373508889E-2</v>
      </c>
    </row>
    <row r="59" spans="1:8" x14ac:dyDescent="0.25">
      <c r="A59" s="199" t="s">
        <v>184</v>
      </c>
      <c r="B59" s="535">
        <v>544.81229743169956</v>
      </c>
      <c r="C59" s="535">
        <v>498.76723952933594</v>
      </c>
      <c r="D59" s="535">
        <v>642.6548917758729</v>
      </c>
      <c r="E59" s="535">
        <v>531.03881832155844</v>
      </c>
      <c r="F59" s="536">
        <v>629.20431324327615</v>
      </c>
      <c r="G59" s="227">
        <v>0.1848555915968384</v>
      </c>
    </row>
    <row r="60" spans="1:8" x14ac:dyDescent="0.25">
      <c r="A60" s="213" t="s">
        <v>185</v>
      </c>
      <c r="B60" s="537">
        <v>501.77309169129524</v>
      </c>
      <c r="C60" s="537">
        <v>709.77169205062228</v>
      </c>
      <c r="D60" s="537">
        <v>772.14269326971385</v>
      </c>
      <c r="E60" s="537">
        <v>604.87970703952783</v>
      </c>
      <c r="F60" s="538">
        <v>673.3734198892115</v>
      </c>
      <c r="G60" s="230">
        <v>0.11323526323095456</v>
      </c>
    </row>
    <row r="61" spans="1:8" x14ac:dyDescent="0.25">
      <c r="A61" s="199" t="s">
        <v>186</v>
      </c>
      <c r="B61" s="535">
        <v>523.31975306236109</v>
      </c>
      <c r="C61" s="535">
        <v>676.55695962897278</v>
      </c>
      <c r="D61" s="535">
        <v>710.24828557071385</v>
      </c>
      <c r="E61" s="535">
        <v>546.77281329723644</v>
      </c>
      <c r="F61" s="536">
        <v>780.34692427015307</v>
      </c>
      <c r="G61" s="227">
        <v>0.42718676805523814</v>
      </c>
    </row>
    <row r="62" spans="1:8" x14ac:dyDescent="0.25">
      <c r="A62" s="213" t="s">
        <v>187</v>
      </c>
      <c r="B62" s="537">
        <v>519.71518177569408</v>
      </c>
      <c r="C62" s="537">
        <v>506.87715536337259</v>
      </c>
      <c r="D62" s="537">
        <v>564.49096471539951</v>
      </c>
      <c r="E62" s="537">
        <v>639.00371534366968</v>
      </c>
      <c r="F62" s="538">
        <v>598.4414007842463</v>
      </c>
      <c r="G62" s="230">
        <v>-6.3477431485055025E-2</v>
      </c>
    </row>
    <row r="63" spans="1:8" x14ac:dyDescent="0.25">
      <c r="A63" s="199" t="s">
        <v>188</v>
      </c>
      <c r="B63" s="535">
        <v>472.47956693916291</v>
      </c>
      <c r="C63" s="535">
        <v>471.17265649186788</v>
      </c>
      <c r="D63" s="535">
        <v>486.97872611396775</v>
      </c>
      <c r="E63" s="535">
        <v>567.10440982392629</v>
      </c>
      <c r="F63" s="536">
        <v>430.8242025374891</v>
      </c>
      <c r="G63" s="227">
        <v>-0.24030884776358774</v>
      </c>
    </row>
    <row r="64" spans="1:8" x14ac:dyDescent="0.25">
      <c r="A64" s="213" t="s">
        <v>189</v>
      </c>
      <c r="B64" s="537">
        <v>670.56195845302591</v>
      </c>
      <c r="C64" s="537">
        <v>705.88742552260044</v>
      </c>
      <c r="D64" s="537">
        <v>613.73374655870032</v>
      </c>
      <c r="E64" s="537">
        <v>967.84559166029624</v>
      </c>
      <c r="F64" s="538">
        <v>759.21619224914093</v>
      </c>
      <c r="G64" s="230">
        <v>-0.21556062372848217</v>
      </c>
    </row>
    <row r="65" spans="1:7" x14ac:dyDescent="0.25">
      <c r="A65" s="196" t="s">
        <v>190</v>
      </c>
      <c r="B65" s="535">
        <v>586.31220080098853</v>
      </c>
      <c r="C65" s="535">
        <v>610.55637898585621</v>
      </c>
      <c r="D65" s="535">
        <v>678.15628665734573</v>
      </c>
      <c r="E65" s="535">
        <v>574.18762141560444</v>
      </c>
      <c r="F65" s="536">
        <v>687.92778259272905</v>
      </c>
      <c r="G65" s="227">
        <v>0.19808884227895618</v>
      </c>
    </row>
    <row r="66" spans="1:7" x14ac:dyDescent="0.25">
      <c r="A66" s="210" t="s">
        <v>191</v>
      </c>
      <c r="B66" s="539">
        <v>525.9989714639479</v>
      </c>
      <c r="C66" s="539">
        <v>673.16468815821668</v>
      </c>
      <c r="D66" s="539">
        <v>816.35619034781053</v>
      </c>
      <c r="E66" s="539">
        <v>690.59315819656672</v>
      </c>
      <c r="F66" s="540">
        <v>615.25725021818459</v>
      </c>
      <c r="G66" s="231">
        <v>-0.1090886972803442</v>
      </c>
    </row>
    <row r="67" spans="1:7" ht="12.75" customHeight="1" thickBot="1" x14ac:dyDescent="0.3">
      <c r="A67" s="200" t="s">
        <v>192</v>
      </c>
      <c r="B67" s="541">
        <v>616.23310638580597</v>
      </c>
      <c r="C67" s="541">
        <v>544.77874760967188</v>
      </c>
      <c r="D67" s="541">
        <v>939.87140131378567</v>
      </c>
      <c r="E67" s="541">
        <v>752.80776451701877</v>
      </c>
      <c r="F67" s="542">
        <v>792.65693421663673</v>
      </c>
      <c r="G67" s="228">
        <v>5.2934057773944554E-2</v>
      </c>
    </row>
  </sheetData>
  <mergeCells count="4">
    <mergeCell ref="A1:G1"/>
    <mergeCell ref="A18:G18"/>
    <mergeCell ref="A35:G35"/>
    <mergeCell ref="A53:G53"/>
  </mergeCells>
  <pageMargins left="0.78740157480314965" right="0.59055118110236227" top="0.78740157480314965" bottom="0.39370078740157483" header="0" footer="0.39370078740157483"/>
  <pageSetup paperSize="9" fitToHeight="0" orientation="portrait" r:id="rId1"/>
  <headerFooter scaleWithDoc="0">
    <oddFooter>&amp;R&amp;9&amp;P</oddFooter>
  </headerFooter>
  <rowBreaks count="1" manualBreakCount="1">
    <brk id="52" max="16383" man="1"/>
  </rowBreaks>
  <legacyDrawingHF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Zeros="0" workbookViewId="0"/>
  </sheetViews>
  <sheetFormatPr baseColWidth="10" defaultRowHeight="13.2" x14ac:dyDescent="0.25"/>
  <cols>
    <col min="1" max="1" width="18.5546875" customWidth="1"/>
    <col min="2" max="6" width="12.33203125" bestFit="1" customWidth="1"/>
    <col min="7" max="7" width="7" bestFit="1" customWidth="1"/>
  </cols>
  <sheetData>
    <row r="1" spans="1:12" ht="24.75" customHeight="1" thickBot="1" x14ac:dyDescent="0.3">
      <c r="A1" s="1053" t="s">
        <v>631</v>
      </c>
      <c r="B1" s="1053"/>
      <c r="C1" s="1053"/>
      <c r="D1" s="1053"/>
      <c r="E1" s="1053"/>
      <c r="F1" s="1053"/>
      <c r="G1" s="1053"/>
    </row>
    <row r="2" spans="1:12" ht="13.8" thickBot="1" x14ac:dyDescent="0.3">
      <c r="A2" s="189"/>
      <c r="B2" s="190" t="s">
        <v>900</v>
      </c>
      <c r="C2" s="190" t="s">
        <v>901</v>
      </c>
      <c r="D2" s="190" t="s">
        <v>902</v>
      </c>
      <c r="E2" s="190" t="s">
        <v>903</v>
      </c>
      <c r="F2" s="232" t="s">
        <v>904</v>
      </c>
      <c r="G2" s="225" t="s">
        <v>905</v>
      </c>
    </row>
    <row r="3" spans="1:12" ht="12.75" customHeight="1" thickBot="1" x14ac:dyDescent="0.3">
      <c r="A3" s="193" t="s">
        <v>180</v>
      </c>
      <c r="B3" s="194">
        <v>1039564261.2128617</v>
      </c>
      <c r="C3" s="194">
        <v>1213115017.7073689</v>
      </c>
      <c r="D3" s="194">
        <v>1505778287.02649</v>
      </c>
      <c r="E3" s="194">
        <v>1418338469.4286139</v>
      </c>
      <c r="F3" s="195">
        <v>1503943696.0039396</v>
      </c>
      <c r="G3" s="543">
        <v>6.0355992889209453E-2</v>
      </c>
    </row>
    <row r="4" spans="1:12" ht="13.8" thickTop="1" x14ac:dyDescent="0.25">
      <c r="A4" s="238" t="s">
        <v>195</v>
      </c>
      <c r="B4" s="36">
        <v>443351465.37596643</v>
      </c>
      <c r="C4" s="36">
        <v>462211370.26939845</v>
      </c>
      <c r="D4" s="36">
        <v>444476474.5338617</v>
      </c>
      <c r="E4" s="36">
        <v>278942380.53408438</v>
      </c>
      <c r="F4" s="239">
        <v>358491431.43660134</v>
      </c>
      <c r="G4" s="229">
        <v>0.28518094220823054</v>
      </c>
    </row>
    <row r="5" spans="1:12" x14ac:dyDescent="0.25">
      <c r="A5" s="233" t="s">
        <v>196</v>
      </c>
      <c r="B5" s="234">
        <v>579368907.1086992</v>
      </c>
      <c r="C5" s="234">
        <v>732175463.44121742</v>
      </c>
      <c r="D5" s="234">
        <v>1036705323.7162913</v>
      </c>
      <c r="E5" s="234">
        <v>1107341063.4157856</v>
      </c>
      <c r="F5" s="235">
        <v>1111685029.5216658</v>
      </c>
      <c r="G5" s="227">
        <v>3.922879995509776E-3</v>
      </c>
    </row>
    <row r="6" spans="1:12" x14ac:dyDescent="0.25">
      <c r="A6" s="210" t="s">
        <v>197</v>
      </c>
      <c r="B6" s="220">
        <v>13632983.921480013</v>
      </c>
      <c r="C6" s="220">
        <v>12226350.217091041</v>
      </c>
      <c r="D6" s="220">
        <v>18087781.575451832</v>
      </c>
      <c r="E6" s="220">
        <v>18472796.486112587</v>
      </c>
      <c r="F6" s="353">
        <v>25515512.86129861</v>
      </c>
      <c r="G6" s="912">
        <v>0.38124798161883988</v>
      </c>
    </row>
    <row r="7" spans="1:12" ht="13.8" thickBot="1" x14ac:dyDescent="0.3">
      <c r="A7" s="200" t="s">
        <v>198</v>
      </c>
      <c r="B7" s="201">
        <v>3210904.8067159997</v>
      </c>
      <c r="C7" s="201">
        <v>6501833.7796620037</v>
      </c>
      <c r="D7" s="201">
        <v>6508707.2008850146</v>
      </c>
      <c r="E7" s="201">
        <v>13582228.992631353</v>
      </c>
      <c r="F7" s="236">
        <v>8251722.1843738556</v>
      </c>
      <c r="G7" s="251">
        <v>-0.39246185667679512</v>
      </c>
    </row>
    <row r="8" spans="1:12" x14ac:dyDescent="0.25">
      <c r="A8" s="1"/>
      <c r="B8" s="1"/>
      <c r="C8" s="1"/>
      <c r="D8" s="1"/>
      <c r="E8" s="1"/>
      <c r="F8" s="1"/>
    </row>
    <row r="9" spans="1:12" x14ac:dyDescent="0.25">
      <c r="A9" s="4"/>
      <c r="B9" s="2"/>
      <c r="C9" s="2"/>
      <c r="D9" s="1"/>
      <c r="E9" s="1"/>
      <c r="F9" s="1"/>
      <c r="I9" s="5"/>
      <c r="L9" s="5"/>
    </row>
    <row r="10" spans="1:12" ht="24.75" customHeight="1" thickBot="1" x14ac:dyDescent="0.3">
      <c r="A10" s="1053" t="s">
        <v>632</v>
      </c>
      <c r="B10" s="1053"/>
      <c r="C10" s="1053"/>
      <c r="D10" s="1053"/>
      <c r="E10" s="1053"/>
      <c r="F10" s="1053"/>
      <c r="G10" s="1053"/>
    </row>
    <row r="11" spans="1:12" ht="13.8" thickBot="1" x14ac:dyDescent="0.3">
      <c r="A11" s="189"/>
      <c r="B11" s="190" t="s">
        <v>900</v>
      </c>
      <c r="C11" s="190" t="s">
        <v>901</v>
      </c>
      <c r="D11" s="190" t="s">
        <v>902</v>
      </c>
      <c r="E11" s="190" t="s">
        <v>903</v>
      </c>
      <c r="F11" s="192" t="s">
        <v>904</v>
      </c>
    </row>
    <row r="12" spans="1:12" ht="12.75" customHeight="1" thickBot="1" x14ac:dyDescent="0.3">
      <c r="A12" s="203" t="s">
        <v>180</v>
      </c>
      <c r="B12" s="204">
        <v>1</v>
      </c>
      <c r="C12" s="204">
        <v>1</v>
      </c>
      <c r="D12" s="204">
        <v>1</v>
      </c>
      <c r="E12" s="204">
        <v>1</v>
      </c>
      <c r="F12" s="205">
        <v>1</v>
      </c>
    </row>
    <row r="13" spans="1:12" ht="13.8" thickTop="1" x14ac:dyDescent="0.25">
      <c r="A13" s="217" t="s">
        <v>195</v>
      </c>
      <c r="B13" s="218">
        <v>0.42647817159345919</v>
      </c>
      <c r="C13" s="218">
        <v>0.38101199269869596</v>
      </c>
      <c r="D13" s="218">
        <v>0.29518055769789592</v>
      </c>
      <c r="E13" s="218">
        <v>0.1966684162818047</v>
      </c>
      <c r="F13" s="219">
        <v>0.23836758808799333</v>
      </c>
    </row>
    <row r="14" spans="1:12" x14ac:dyDescent="0.25">
      <c r="A14" s="196" t="s">
        <v>196</v>
      </c>
      <c r="B14" s="206">
        <v>0.55731899289491571</v>
      </c>
      <c r="C14" s="206">
        <v>0.6035499130370463</v>
      </c>
      <c r="D14" s="206">
        <v>0.68848470764145997</v>
      </c>
      <c r="E14" s="206">
        <v>0.78073117756009569</v>
      </c>
      <c r="F14" s="207">
        <v>0.73917995233164213</v>
      </c>
    </row>
    <row r="15" spans="1:12" x14ac:dyDescent="0.25">
      <c r="A15" s="210" t="s">
        <v>197</v>
      </c>
      <c r="B15" s="211">
        <v>1.3114132940251702E-2</v>
      </c>
      <c r="C15" s="211">
        <v>1.0078475691610238E-2</v>
      </c>
      <c r="D15" s="211">
        <v>1.2012247574090321E-2</v>
      </c>
      <c r="E15" s="211">
        <v>1.3024251181422487E-2</v>
      </c>
      <c r="F15" s="212">
        <v>1.696573676866675E-2</v>
      </c>
    </row>
    <row r="16" spans="1:12" ht="13.8" thickBot="1" x14ac:dyDescent="0.3">
      <c r="A16" s="200" t="s">
        <v>198</v>
      </c>
      <c r="B16" s="1002">
        <v>3.0887025713733471E-3</v>
      </c>
      <c r="C16" s="237">
        <v>5.3596185726474911E-3</v>
      </c>
      <c r="D16" s="237">
        <v>4.3224870865537406E-3</v>
      </c>
      <c r="E16" s="237">
        <v>9.5761549766770655E-3</v>
      </c>
      <c r="F16" s="1003">
        <v>5.4867228116977588E-3</v>
      </c>
      <c r="I16" s="5"/>
      <c r="L16" s="5"/>
    </row>
    <row r="17" spans="1:12" x14ac:dyDescent="0.25">
      <c r="A17" s="4"/>
      <c r="B17" s="2"/>
      <c r="C17" s="2"/>
      <c r="D17" s="1"/>
      <c r="E17" s="1"/>
      <c r="F17" s="1"/>
      <c r="I17" s="5"/>
      <c r="L17" s="5"/>
    </row>
    <row r="19" spans="1:12" ht="24.75" customHeight="1" thickBot="1" x14ac:dyDescent="0.3">
      <c r="A19" s="1053" t="s">
        <v>633</v>
      </c>
      <c r="B19" s="1053"/>
      <c r="C19" s="1053"/>
      <c r="D19" s="1053"/>
      <c r="E19" s="1053"/>
      <c r="F19" s="1053"/>
      <c r="G19" s="1053"/>
    </row>
    <row r="20" spans="1:12" ht="13.8" thickBot="1" x14ac:dyDescent="0.3">
      <c r="A20" s="189"/>
      <c r="B20" s="190" t="s">
        <v>900</v>
      </c>
      <c r="C20" s="190" t="s">
        <v>901</v>
      </c>
      <c r="D20" s="190" t="s">
        <v>902</v>
      </c>
      <c r="E20" s="190" t="s">
        <v>903</v>
      </c>
      <c r="F20" s="232" t="s">
        <v>904</v>
      </c>
      <c r="G20" s="225" t="s">
        <v>905</v>
      </c>
    </row>
    <row r="21" spans="1:12" ht="12.75" customHeight="1" thickBot="1" x14ac:dyDescent="0.3">
      <c r="A21" s="544" t="s">
        <v>180</v>
      </c>
      <c r="B21" s="532">
        <v>147.86996718145491</v>
      </c>
      <c r="C21" s="532">
        <v>158.50072529332439</v>
      </c>
      <c r="D21" s="532">
        <v>144.98258974087602</v>
      </c>
      <c r="E21" s="532">
        <v>160.91005761685511</v>
      </c>
      <c r="F21" s="533">
        <v>178.82939536013112</v>
      </c>
      <c r="G21" s="543">
        <v>0.11136244687665187</v>
      </c>
    </row>
    <row r="22" spans="1:12" ht="13.8" thickTop="1" x14ac:dyDescent="0.25">
      <c r="A22" s="238" t="s">
        <v>195</v>
      </c>
      <c r="B22" s="50">
        <v>130.15647160373402</v>
      </c>
      <c r="C22" s="50">
        <v>126.9904406470357</v>
      </c>
      <c r="D22" s="50">
        <v>122.83284732477168</v>
      </c>
      <c r="E22" s="50">
        <v>130.40893743071922</v>
      </c>
      <c r="F22" s="545">
        <v>138.76601275180178</v>
      </c>
      <c r="G22" s="229">
        <v>6.4083608729059049E-2</v>
      </c>
    </row>
    <row r="23" spans="1:12" x14ac:dyDescent="0.25">
      <c r="A23" s="233" t="s">
        <v>196</v>
      </c>
      <c r="B23" s="546">
        <v>164.74531794224507</v>
      </c>
      <c r="C23" s="546">
        <v>188.33801941720441</v>
      </c>
      <c r="D23" s="546">
        <v>156.61423923051817</v>
      </c>
      <c r="E23" s="546">
        <v>169.81802557736853</v>
      </c>
      <c r="F23" s="547">
        <v>198.57837603185911</v>
      </c>
      <c r="G23" s="227">
        <v>0.16935982123633542</v>
      </c>
    </row>
    <row r="24" spans="1:12" x14ac:dyDescent="0.25">
      <c r="A24" s="210" t="s">
        <v>197</v>
      </c>
      <c r="B24" s="539">
        <v>149.81799311788026</v>
      </c>
      <c r="C24" s="539">
        <v>178.0019537201668</v>
      </c>
      <c r="D24" s="539">
        <v>162.44762751222694</v>
      </c>
      <c r="E24" s="539">
        <v>177.67722917664298</v>
      </c>
      <c r="F24" s="564">
        <v>127.83786640299523</v>
      </c>
      <c r="G24" s="912">
        <v>-0.28050506530636232</v>
      </c>
    </row>
    <row r="25" spans="1:12" ht="13.8" thickBot="1" x14ac:dyDescent="0.3">
      <c r="A25" s="200" t="s">
        <v>198</v>
      </c>
      <c r="B25" s="541">
        <v>198.06014565077533</v>
      </c>
      <c r="C25" s="541">
        <v>112.67032916924548</v>
      </c>
      <c r="D25" s="541">
        <v>178.08150677717791</v>
      </c>
      <c r="E25" s="541">
        <v>267.47981061487764</v>
      </c>
      <c r="F25" s="554">
        <v>287.50653145493169</v>
      </c>
      <c r="G25" s="251">
        <v>7.4871897037825041E-2</v>
      </c>
    </row>
    <row r="28" spans="1:12" ht="24.75" customHeight="1" thickBot="1" x14ac:dyDescent="0.3">
      <c r="A28" s="1053" t="s">
        <v>634</v>
      </c>
      <c r="B28" s="1053"/>
      <c r="C28" s="1053"/>
      <c r="D28" s="1053"/>
      <c r="E28" s="1053"/>
      <c r="F28" s="1053"/>
      <c r="G28" s="1053"/>
    </row>
    <row r="29" spans="1:12" ht="13.8" thickBot="1" x14ac:dyDescent="0.3">
      <c r="A29" s="189"/>
      <c r="B29" s="190" t="s">
        <v>900</v>
      </c>
      <c r="C29" s="190" t="s">
        <v>901</v>
      </c>
      <c r="D29" s="190" t="s">
        <v>902</v>
      </c>
      <c r="E29" s="190" t="s">
        <v>903</v>
      </c>
      <c r="F29" s="232" t="s">
        <v>904</v>
      </c>
      <c r="G29" s="225" t="s">
        <v>905</v>
      </c>
    </row>
    <row r="30" spans="1:12" ht="12.75" customHeight="1" thickBot="1" x14ac:dyDescent="0.3">
      <c r="A30" s="544" t="s">
        <v>180</v>
      </c>
      <c r="B30" s="532">
        <v>540.38549244123431</v>
      </c>
      <c r="C30" s="532">
        <v>573.55273916250337</v>
      </c>
      <c r="D30" s="532">
        <v>646.24904603812513</v>
      </c>
      <c r="E30" s="532">
        <v>658.27483434919338</v>
      </c>
      <c r="F30" s="533">
        <v>639.37721828493716</v>
      </c>
      <c r="G30" s="543">
        <v>-2.8707790543047951E-2</v>
      </c>
    </row>
    <row r="31" spans="1:12" ht="13.8" thickTop="1" x14ac:dyDescent="0.25">
      <c r="A31" s="238" t="s">
        <v>195</v>
      </c>
      <c r="B31" s="50">
        <v>325.43212586378638</v>
      </c>
      <c r="C31" s="50">
        <v>321.86933878154946</v>
      </c>
      <c r="D31" s="50">
        <v>320.22328634056447</v>
      </c>
      <c r="E31" s="50">
        <v>267.54370673374683</v>
      </c>
      <c r="F31" s="545">
        <v>297.77592613152865</v>
      </c>
      <c r="G31" s="229">
        <v>0.11299917971110496</v>
      </c>
    </row>
    <row r="32" spans="1:12" x14ac:dyDescent="0.25">
      <c r="A32" s="233" t="s">
        <v>196</v>
      </c>
      <c r="B32" s="546">
        <v>1071.8586558316695</v>
      </c>
      <c r="C32" s="546">
        <v>1118.2175297624472</v>
      </c>
      <c r="D32" s="546">
        <v>1143.0745902312267</v>
      </c>
      <c r="E32" s="546">
        <v>1045.5090287551081</v>
      </c>
      <c r="F32" s="547">
        <v>1020.380296444147</v>
      </c>
      <c r="G32" s="227">
        <v>-2.4034926164991588E-2</v>
      </c>
    </row>
    <row r="33" spans="1:7" x14ac:dyDescent="0.25">
      <c r="A33" s="210" t="s">
        <v>197</v>
      </c>
      <c r="B33" s="539">
        <v>692.70976588282713</v>
      </c>
      <c r="C33" s="539">
        <v>648.89741948862172</v>
      </c>
      <c r="D33" s="539">
        <v>620.26935198856461</v>
      </c>
      <c r="E33" s="539">
        <v>456.80237200504149</v>
      </c>
      <c r="F33" s="564">
        <v>527.75830588933241</v>
      </c>
      <c r="G33" s="912">
        <v>0.15533179824098586</v>
      </c>
    </row>
    <row r="34" spans="1:7" ht="13.8" thickBot="1" x14ac:dyDescent="0.3">
      <c r="A34" s="200" t="s">
        <v>198</v>
      </c>
      <c r="B34" s="541">
        <v>2696.5678827678294</v>
      </c>
      <c r="C34" s="541">
        <v>1191.8502674519705</v>
      </c>
      <c r="D34" s="541">
        <v>1102.8652050217818</v>
      </c>
      <c r="E34" s="541">
        <v>1091.4004420291981</v>
      </c>
      <c r="F34" s="554">
        <v>787.65812880917827</v>
      </c>
      <c r="G34" s="251">
        <v>-0.27830510372094375</v>
      </c>
    </row>
  </sheetData>
  <mergeCells count="4">
    <mergeCell ref="A10:G10"/>
    <mergeCell ref="A1:G1"/>
    <mergeCell ref="A19:G19"/>
    <mergeCell ref="A28:G28"/>
  </mergeCells>
  <pageMargins left="0.78740157480314965" right="0.59055118110236227" top="0.78740157480314965" bottom="0.39370078740157483" header="0" footer="0.39370078740157483"/>
  <pageSetup paperSize="9" fitToHeight="0" orientation="portrait" r:id="rId1"/>
  <headerFooter scaleWithDoc="0">
    <oddFooter>&amp;R&amp;9&amp;P</oddFooter>
  </headerFooter>
  <legacyDrawingHF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showZeros="0" zoomScaleNormal="100" workbookViewId="0"/>
  </sheetViews>
  <sheetFormatPr baseColWidth="10" defaultRowHeight="13.2" x14ac:dyDescent="0.25"/>
  <cols>
    <col min="1" max="1" width="19.5546875" customWidth="1"/>
    <col min="2" max="6" width="12.33203125" bestFit="1" customWidth="1"/>
    <col min="7" max="7" width="7" bestFit="1" customWidth="1"/>
  </cols>
  <sheetData>
    <row r="1" spans="1:7" ht="25.5" customHeight="1" thickBot="1" x14ac:dyDescent="0.3">
      <c r="A1" s="1053" t="s">
        <v>627</v>
      </c>
      <c r="B1" s="1053"/>
      <c r="C1" s="1053"/>
      <c r="D1" s="1053"/>
      <c r="E1" s="1053"/>
      <c r="F1" s="1053"/>
      <c r="G1" s="1053"/>
    </row>
    <row r="2" spans="1:7" ht="13.8" thickBot="1" x14ac:dyDescent="0.3">
      <c r="A2" s="189"/>
      <c r="B2" s="190" t="s">
        <v>900</v>
      </c>
      <c r="C2" s="190" t="s">
        <v>901</v>
      </c>
      <c r="D2" s="190" t="s">
        <v>902</v>
      </c>
      <c r="E2" s="190" t="s">
        <v>903</v>
      </c>
      <c r="F2" s="192" t="s">
        <v>904</v>
      </c>
      <c r="G2" s="225" t="s">
        <v>905</v>
      </c>
    </row>
    <row r="3" spans="1:7" ht="13.8" thickBot="1" x14ac:dyDescent="0.3">
      <c r="A3" s="193" t="s">
        <v>180</v>
      </c>
      <c r="B3" s="194">
        <v>1039564261.2128603</v>
      </c>
      <c r="C3" s="194">
        <v>1213115017.7073689</v>
      </c>
      <c r="D3" s="194">
        <v>1505778287.0264909</v>
      </c>
      <c r="E3" s="194">
        <v>1418338469.4286118</v>
      </c>
      <c r="F3" s="195">
        <v>1503943696.0039392</v>
      </c>
      <c r="G3" s="226">
        <v>6.0355992889210786E-2</v>
      </c>
    </row>
    <row r="4" spans="1:7" ht="13.8" thickTop="1" x14ac:dyDescent="0.25">
      <c r="A4" s="217" t="s">
        <v>199</v>
      </c>
      <c r="B4" s="35">
        <v>294193941.39384055</v>
      </c>
      <c r="C4" s="35">
        <v>313550898.28972912</v>
      </c>
      <c r="D4" s="35">
        <v>286892494.63054287</v>
      </c>
      <c r="E4" s="35">
        <v>179852344.81956306</v>
      </c>
      <c r="F4" s="224">
        <v>221227926.28674909</v>
      </c>
      <c r="G4" s="229">
        <v>0.23005305551448951</v>
      </c>
    </row>
    <row r="5" spans="1:7" x14ac:dyDescent="0.25">
      <c r="A5" s="196" t="s">
        <v>200</v>
      </c>
      <c r="B5" s="197">
        <v>83604644.299065977</v>
      </c>
      <c r="C5" s="197">
        <v>102766627.28026393</v>
      </c>
      <c r="D5" s="197">
        <v>130655413.69020976</v>
      </c>
      <c r="E5" s="197">
        <v>70015015.213792175</v>
      </c>
      <c r="F5" s="198">
        <v>85074856.711191297</v>
      </c>
      <c r="G5" s="227">
        <v>0.21509445440258212</v>
      </c>
    </row>
    <row r="6" spans="1:7" x14ac:dyDescent="0.25">
      <c r="A6" s="216" t="s">
        <v>201</v>
      </c>
      <c r="B6" s="222">
        <v>86974441.113707021</v>
      </c>
      <c r="C6" s="222">
        <v>90044593.504641995</v>
      </c>
      <c r="D6" s="222">
        <v>114235263.80878271</v>
      </c>
      <c r="E6" s="222">
        <v>101751074.91769177</v>
      </c>
      <c r="F6" s="223">
        <v>148109904.02394509</v>
      </c>
      <c r="G6" s="230">
        <v>0.45561021486754605</v>
      </c>
    </row>
    <row r="7" spans="1:7" x14ac:dyDescent="0.25">
      <c r="A7" s="199" t="s">
        <v>202</v>
      </c>
      <c r="B7" s="197">
        <v>32378312.744634964</v>
      </c>
      <c r="C7" s="197">
        <v>39040327.397342011</v>
      </c>
      <c r="D7" s="197">
        <v>58464430.06490241</v>
      </c>
      <c r="E7" s="197">
        <v>65642294.451679952</v>
      </c>
      <c r="F7" s="198">
        <v>45422440.182165079</v>
      </c>
      <c r="G7" s="227">
        <v>-0.30803088829259218</v>
      </c>
    </row>
    <row r="8" spans="1:7" x14ac:dyDescent="0.25">
      <c r="A8" s="213" t="s">
        <v>203</v>
      </c>
      <c r="B8" s="222">
        <v>28496767.018184975</v>
      </c>
      <c r="C8" s="222">
        <v>28917842.856085028</v>
      </c>
      <c r="D8" s="222">
        <v>28965221.199659627</v>
      </c>
      <c r="E8" s="222">
        <v>25885677.513592184</v>
      </c>
      <c r="F8" s="223">
        <v>27113387.852397438</v>
      </c>
      <c r="G8" s="230">
        <v>4.7428170970630568E-2</v>
      </c>
    </row>
    <row r="9" spans="1:7" x14ac:dyDescent="0.25">
      <c r="A9" s="199" t="s">
        <v>204</v>
      </c>
      <c r="B9" s="197">
        <v>21502608.407785002</v>
      </c>
      <c r="C9" s="197">
        <v>23963656.345364992</v>
      </c>
      <c r="D9" s="197">
        <v>33214040.123206269</v>
      </c>
      <c r="E9" s="197">
        <v>34214836.257349096</v>
      </c>
      <c r="F9" s="198">
        <v>39615451.137618095</v>
      </c>
      <c r="G9" s="227">
        <v>0.15784424159297239</v>
      </c>
    </row>
    <row r="10" spans="1:7" x14ac:dyDescent="0.25">
      <c r="A10" s="213" t="s">
        <v>205</v>
      </c>
      <c r="B10" s="222">
        <v>20365663.056710005</v>
      </c>
      <c r="C10" s="222">
        <v>27225071.028636981</v>
      </c>
      <c r="D10" s="222">
        <v>44051822.535868302</v>
      </c>
      <c r="E10" s="222">
        <v>70072356.191820905</v>
      </c>
      <c r="F10" s="223">
        <v>69674309.216881797</v>
      </c>
      <c r="G10" s="230">
        <v>-5.6805136372104492E-3</v>
      </c>
    </row>
    <row r="11" spans="1:7" x14ac:dyDescent="0.25">
      <c r="A11" s="196" t="s">
        <v>206</v>
      </c>
      <c r="B11" s="197">
        <v>113492367.10478984</v>
      </c>
      <c r="C11" s="197">
        <v>137597168.32968485</v>
      </c>
      <c r="D11" s="197">
        <v>177128303.89737937</v>
      </c>
      <c r="E11" s="197">
        <v>241400369.55245033</v>
      </c>
      <c r="F11" s="198">
        <v>267071807.75631109</v>
      </c>
      <c r="G11" s="227">
        <v>0.10634382313272717</v>
      </c>
    </row>
    <row r="12" spans="1:7" x14ac:dyDescent="0.25">
      <c r="A12" s="213" t="s">
        <v>207</v>
      </c>
      <c r="B12" s="222">
        <v>90241573.97105293</v>
      </c>
      <c r="C12" s="222">
        <v>93503863.701351002</v>
      </c>
      <c r="D12" s="222">
        <v>207748724.19399142</v>
      </c>
      <c r="E12" s="222">
        <v>137723465.04568836</v>
      </c>
      <c r="F12" s="223">
        <v>100929491.43237475</v>
      </c>
      <c r="G12" s="230">
        <v>-0.26715834953112449</v>
      </c>
    </row>
    <row r="13" spans="1:7" x14ac:dyDescent="0.25">
      <c r="A13" s="196" t="s">
        <v>208</v>
      </c>
      <c r="B13" s="197">
        <v>122496891.98180108</v>
      </c>
      <c r="C13" s="197">
        <v>208139228.393282</v>
      </c>
      <c r="D13" s="197">
        <v>188666959.62327191</v>
      </c>
      <c r="E13" s="197">
        <v>121884837.35525273</v>
      </c>
      <c r="F13" s="198">
        <v>226769910.84705979</v>
      </c>
      <c r="G13" s="227">
        <v>0.86052601593176714</v>
      </c>
    </row>
    <row r="14" spans="1:7" ht="13.8" thickBot="1" x14ac:dyDescent="0.3">
      <c r="A14" s="241" t="s">
        <v>209</v>
      </c>
      <c r="B14" s="242">
        <v>145817050.12128803</v>
      </c>
      <c r="C14" s="242">
        <v>148365740.58098707</v>
      </c>
      <c r="D14" s="242">
        <v>235755613.25867632</v>
      </c>
      <c r="E14" s="242">
        <v>369896198.10973126</v>
      </c>
      <c r="F14" s="243">
        <v>272934210.55724573</v>
      </c>
      <c r="G14" s="246">
        <v>-0.26213296608072012</v>
      </c>
    </row>
    <row r="15" spans="1:7" x14ac:dyDescent="0.25">
      <c r="A15" s="1"/>
      <c r="B15" s="1"/>
      <c r="C15" s="1"/>
      <c r="D15" s="1"/>
      <c r="E15" s="1"/>
      <c r="F15" s="1"/>
    </row>
    <row r="16" spans="1:7" x14ac:dyDescent="0.25">
      <c r="A16" s="1"/>
      <c r="B16" s="1"/>
      <c r="C16" s="1"/>
      <c r="D16" s="1"/>
      <c r="E16" s="1"/>
      <c r="F16" s="1"/>
    </row>
    <row r="17" spans="1:7" x14ac:dyDescent="0.25">
      <c r="A17" s="4"/>
      <c r="B17" s="2"/>
      <c r="C17" s="2"/>
      <c r="D17" s="1"/>
      <c r="E17" s="1"/>
      <c r="F17" s="1"/>
    </row>
    <row r="18" spans="1:7" ht="25.5" customHeight="1" thickBot="1" x14ac:dyDescent="0.3">
      <c r="A18" s="1053" t="s">
        <v>628</v>
      </c>
      <c r="B18" s="1053"/>
      <c r="C18" s="1053"/>
      <c r="D18" s="1053"/>
      <c r="E18" s="1053"/>
      <c r="F18" s="1053"/>
      <c r="G18" s="1053"/>
    </row>
    <row r="19" spans="1:7" ht="13.8" thickBot="1" x14ac:dyDescent="0.3">
      <c r="A19" s="189"/>
      <c r="B19" s="190" t="s">
        <v>900</v>
      </c>
      <c r="C19" s="190" t="s">
        <v>901</v>
      </c>
      <c r="D19" s="190" t="s">
        <v>902</v>
      </c>
      <c r="E19" s="190" t="s">
        <v>903</v>
      </c>
      <c r="F19" s="192" t="s">
        <v>904</v>
      </c>
    </row>
    <row r="20" spans="1:7" ht="13.8" thickBot="1" x14ac:dyDescent="0.3">
      <c r="A20" s="203" t="s">
        <v>180</v>
      </c>
      <c r="B20" s="204">
        <v>1</v>
      </c>
      <c r="C20" s="204">
        <v>1</v>
      </c>
      <c r="D20" s="204">
        <v>1</v>
      </c>
      <c r="E20" s="204">
        <v>1</v>
      </c>
      <c r="F20" s="205">
        <v>1</v>
      </c>
    </row>
    <row r="21" spans="1:7" ht="13.8" thickTop="1" x14ac:dyDescent="0.25">
      <c r="A21" s="217" t="s">
        <v>199</v>
      </c>
      <c r="B21" s="218">
        <v>0.28299735992328584</v>
      </c>
      <c r="C21" s="218">
        <v>0.25846757620913796</v>
      </c>
      <c r="D21" s="218">
        <v>0.19052771387551268</v>
      </c>
      <c r="E21" s="218">
        <v>0.12680495431532499</v>
      </c>
      <c r="F21" s="219">
        <v>0.14709854290061777</v>
      </c>
    </row>
    <row r="22" spans="1:7" x14ac:dyDescent="0.25">
      <c r="A22" s="196" t="s">
        <v>200</v>
      </c>
      <c r="B22" s="206">
        <v>8.0422776559790909E-2</v>
      </c>
      <c r="C22" s="206">
        <v>8.4713012187813505E-2</v>
      </c>
      <c r="D22" s="206">
        <v>8.6769356960392383E-2</v>
      </c>
      <c r="E22" s="206">
        <v>4.936410928908827E-2</v>
      </c>
      <c r="F22" s="207">
        <v>5.6567846879667011E-2</v>
      </c>
    </row>
    <row r="23" spans="1:7" x14ac:dyDescent="0.25">
      <c r="A23" s="216" t="s">
        <v>201</v>
      </c>
      <c r="B23" s="214">
        <v>8.3664323946875466E-2</v>
      </c>
      <c r="C23" s="214">
        <v>7.4225932570527967E-2</v>
      </c>
      <c r="D23" s="214">
        <v>7.586459759249603E-2</v>
      </c>
      <c r="E23" s="214">
        <v>7.1739628523707008E-2</v>
      </c>
      <c r="F23" s="215">
        <v>9.8481016554995526E-2</v>
      </c>
    </row>
    <row r="24" spans="1:7" x14ac:dyDescent="0.25">
      <c r="A24" s="199" t="s">
        <v>202</v>
      </c>
      <c r="B24" s="206">
        <v>3.1146042580243345E-2</v>
      </c>
      <c r="C24" s="206">
        <v>3.2181884510112821E-2</v>
      </c>
      <c r="D24" s="206">
        <v>3.882671875974119E-2</v>
      </c>
      <c r="E24" s="206">
        <v>4.6281121091021692E-2</v>
      </c>
      <c r="F24" s="207">
        <v>3.0202221202066934E-2</v>
      </c>
    </row>
    <row r="25" spans="1:7" x14ac:dyDescent="0.25">
      <c r="A25" s="213" t="s">
        <v>203</v>
      </c>
      <c r="B25" s="214">
        <v>2.7412222679661744E-2</v>
      </c>
      <c r="C25" s="214">
        <v>2.3837676093348532E-2</v>
      </c>
      <c r="D25" s="214">
        <v>1.9236046534352801E-2</v>
      </c>
      <c r="E25" s="214">
        <v>1.825070536514491E-2</v>
      </c>
      <c r="F25" s="215">
        <v>1.8028193425351759E-2</v>
      </c>
    </row>
    <row r="26" spans="1:7" x14ac:dyDescent="0.25">
      <c r="A26" s="199" t="s">
        <v>204</v>
      </c>
      <c r="B26" s="206">
        <v>2.0684251286878497E-2</v>
      </c>
      <c r="C26" s="206">
        <v>1.9753820532741582E-2</v>
      </c>
      <c r="D26" s="206">
        <v>2.2057722846299709E-2</v>
      </c>
      <c r="E26" s="206">
        <v>2.412318145127432E-2</v>
      </c>
      <c r="F26" s="207">
        <v>2.634104670465957E-2</v>
      </c>
    </row>
    <row r="27" spans="1:7" x14ac:dyDescent="0.25">
      <c r="A27" s="213" t="s">
        <v>205</v>
      </c>
      <c r="B27" s="214">
        <v>1.9590576375672412E-2</v>
      </c>
      <c r="C27" s="214">
        <v>2.2442283403670049E-2</v>
      </c>
      <c r="D27" s="214">
        <v>2.9255185119489841E-2</v>
      </c>
      <c r="E27" s="214">
        <v>4.9404537564330518E-2</v>
      </c>
      <c r="F27" s="215">
        <v>4.6327737801627987E-2</v>
      </c>
    </row>
    <row r="28" spans="1:7" x14ac:dyDescent="0.25">
      <c r="A28" s="196" t="s">
        <v>206</v>
      </c>
      <c r="B28" s="206">
        <v>0.10917301732975912</v>
      </c>
      <c r="C28" s="206">
        <v>0.1134246681652048</v>
      </c>
      <c r="D28" s="206">
        <v>0.11763239344296852</v>
      </c>
      <c r="E28" s="206">
        <v>0.1701994092070987</v>
      </c>
      <c r="F28" s="207">
        <v>0.17758098821514098</v>
      </c>
    </row>
    <row r="29" spans="1:7" x14ac:dyDescent="0.25">
      <c r="A29" s="213" t="s">
        <v>207</v>
      </c>
      <c r="B29" s="214">
        <v>8.6807114613355427E-2</v>
      </c>
      <c r="C29" s="214">
        <v>7.7077492518443355E-2</v>
      </c>
      <c r="D29" s="214">
        <v>0.13796767159143963</v>
      </c>
      <c r="E29" s="214">
        <v>9.7101973904135372E-2</v>
      </c>
      <c r="F29" s="215">
        <v>6.7109886959565004E-2</v>
      </c>
      <c r="G29" s="713"/>
    </row>
    <row r="30" spans="1:7" x14ac:dyDescent="0.25">
      <c r="A30" s="196" t="s">
        <v>208</v>
      </c>
      <c r="B30" s="206">
        <v>0.11783484345535683</v>
      </c>
      <c r="C30" s="206">
        <v>0.17157419152772369</v>
      </c>
      <c r="D30" s="206">
        <v>0.12529531156664417</v>
      </c>
      <c r="E30" s="206">
        <v>8.593494429038151E-2</v>
      </c>
      <c r="F30" s="207">
        <v>0.1507835110114826</v>
      </c>
    </row>
    <row r="31" spans="1:7" ht="13.8" thickBot="1" x14ac:dyDescent="0.3">
      <c r="A31" s="241" t="s">
        <v>209</v>
      </c>
      <c r="B31" s="244">
        <v>0.14026747124912045</v>
      </c>
      <c r="C31" s="244">
        <v>0.12230146228127586</v>
      </c>
      <c r="D31" s="244">
        <v>0.15656728171066309</v>
      </c>
      <c r="E31" s="244">
        <v>0.26079543499849278</v>
      </c>
      <c r="F31" s="245">
        <v>0.18147900834482494</v>
      </c>
    </row>
    <row r="32" spans="1:7" x14ac:dyDescent="0.25">
      <c r="A32" s="1"/>
      <c r="B32" s="1"/>
      <c r="C32" s="1"/>
      <c r="D32" s="1"/>
      <c r="E32" s="1"/>
      <c r="F32" s="1"/>
      <c r="G32" s="5"/>
    </row>
    <row r="33" spans="1:7" x14ac:dyDescent="0.25">
      <c r="A33" s="1"/>
      <c r="B33" s="1"/>
      <c r="C33" s="1"/>
      <c r="D33" s="1"/>
      <c r="E33" s="1"/>
      <c r="F33" s="1"/>
    </row>
    <row r="34" spans="1:7" x14ac:dyDescent="0.25">
      <c r="A34" s="1"/>
      <c r="B34" s="1"/>
      <c r="C34" s="1"/>
      <c r="D34" s="1"/>
      <c r="E34" s="1"/>
      <c r="F34" s="1"/>
    </row>
    <row r="35" spans="1:7" ht="25.5" customHeight="1" thickBot="1" x14ac:dyDescent="0.3">
      <c r="A35" s="1053" t="s">
        <v>629</v>
      </c>
      <c r="B35" s="1053"/>
      <c r="C35" s="1053"/>
      <c r="D35" s="1053"/>
      <c r="E35" s="1053"/>
      <c r="F35" s="1053"/>
      <c r="G35" s="1053"/>
    </row>
    <row r="36" spans="1:7" ht="13.8" thickBot="1" x14ac:dyDescent="0.3">
      <c r="A36" s="189"/>
      <c r="B36" s="190" t="s">
        <v>900</v>
      </c>
      <c r="C36" s="190" t="s">
        <v>901</v>
      </c>
      <c r="D36" s="190" t="s">
        <v>902</v>
      </c>
      <c r="E36" s="190" t="s">
        <v>903</v>
      </c>
      <c r="F36" s="192" t="s">
        <v>904</v>
      </c>
      <c r="G36" s="225" t="s">
        <v>905</v>
      </c>
    </row>
    <row r="37" spans="1:7" ht="13.8" thickBot="1" x14ac:dyDescent="0.3">
      <c r="A37" s="544" t="s">
        <v>180</v>
      </c>
      <c r="B37" s="532">
        <v>147.86996718145502</v>
      </c>
      <c r="C37" s="532">
        <v>158.50072529332456</v>
      </c>
      <c r="D37" s="532">
        <v>144.98258974087639</v>
      </c>
      <c r="E37" s="532">
        <v>160.91005761685471</v>
      </c>
      <c r="F37" s="533">
        <v>178.82939536013095</v>
      </c>
      <c r="G37" s="226">
        <v>0.11136244687665342</v>
      </c>
    </row>
    <row r="38" spans="1:7" ht="13.8" thickTop="1" x14ac:dyDescent="0.25">
      <c r="A38" s="217" t="s">
        <v>199</v>
      </c>
      <c r="B38" s="48">
        <v>113.83547707938071</v>
      </c>
      <c r="C38" s="48">
        <v>115.07273654736551</v>
      </c>
      <c r="D38" s="48">
        <v>111.96200665624988</v>
      </c>
      <c r="E38" s="48">
        <v>112.88664593426566</v>
      </c>
      <c r="F38" s="534">
        <v>128.057474871972</v>
      </c>
      <c r="G38" s="229">
        <v>0.13438993436425051</v>
      </c>
    </row>
    <row r="39" spans="1:7" x14ac:dyDescent="0.25">
      <c r="A39" s="196" t="s">
        <v>200</v>
      </c>
      <c r="B39" s="535">
        <v>139.10763984142508</v>
      </c>
      <c r="C39" s="535">
        <v>142.99442507300574</v>
      </c>
      <c r="D39" s="535">
        <v>140.72227747957965</v>
      </c>
      <c r="E39" s="535">
        <v>129.05494382283754</v>
      </c>
      <c r="F39" s="536">
        <v>152.20602375271969</v>
      </c>
      <c r="G39" s="227">
        <v>0.1793893301884133</v>
      </c>
    </row>
    <row r="40" spans="1:7" x14ac:dyDescent="0.25">
      <c r="A40" s="216" t="s">
        <v>201</v>
      </c>
      <c r="B40" s="537">
        <v>126.74567040316316</v>
      </c>
      <c r="C40" s="537">
        <v>130.59142677963067</v>
      </c>
      <c r="D40" s="537">
        <v>108.927569207579</v>
      </c>
      <c r="E40" s="537">
        <v>131.03648995664</v>
      </c>
      <c r="F40" s="538">
        <v>161.70489113461969</v>
      </c>
      <c r="G40" s="230">
        <v>0.234044739660898</v>
      </c>
    </row>
    <row r="41" spans="1:7" x14ac:dyDescent="0.25">
      <c r="A41" s="199" t="s">
        <v>202</v>
      </c>
      <c r="B41" s="535">
        <v>128.34329283505267</v>
      </c>
      <c r="C41" s="535">
        <v>160.14029956401495</v>
      </c>
      <c r="D41" s="535">
        <v>104.76564417275107</v>
      </c>
      <c r="E41" s="535">
        <v>82.983550269102466</v>
      </c>
      <c r="F41" s="536">
        <v>125.62161643987859</v>
      </c>
      <c r="G41" s="227">
        <v>0.51381347306192193</v>
      </c>
    </row>
    <row r="42" spans="1:7" x14ac:dyDescent="0.25">
      <c r="A42" s="213" t="s">
        <v>203</v>
      </c>
      <c r="B42" s="537">
        <v>111.356054865627</v>
      </c>
      <c r="C42" s="537">
        <v>123.4495264106984</v>
      </c>
      <c r="D42" s="537">
        <v>129.2320234473064</v>
      </c>
      <c r="E42" s="537">
        <v>142.9130374049146</v>
      </c>
      <c r="F42" s="538">
        <v>140.32937086860073</v>
      </c>
      <c r="G42" s="230">
        <v>-1.807859229101394E-2</v>
      </c>
    </row>
    <row r="43" spans="1:7" x14ac:dyDescent="0.25">
      <c r="A43" s="199" t="s">
        <v>204</v>
      </c>
      <c r="B43" s="535">
        <v>137.04267141174498</v>
      </c>
      <c r="C43" s="535">
        <v>123.30456081075455</v>
      </c>
      <c r="D43" s="535">
        <v>129.33282459766974</v>
      </c>
      <c r="E43" s="535">
        <v>151.00357127547477</v>
      </c>
      <c r="F43" s="536">
        <v>173.0564668637254</v>
      </c>
      <c r="G43" s="227">
        <v>0.14604221212768342</v>
      </c>
    </row>
    <row r="44" spans="1:7" x14ac:dyDescent="0.25">
      <c r="A44" s="213" t="s">
        <v>205</v>
      </c>
      <c r="B44" s="537">
        <v>114.4944798031074</v>
      </c>
      <c r="C44" s="537">
        <v>116.92545300487514</v>
      </c>
      <c r="D44" s="537">
        <v>137.2967223861389</v>
      </c>
      <c r="E44" s="537">
        <v>191.91106271449155</v>
      </c>
      <c r="F44" s="538">
        <v>168.22600393617157</v>
      </c>
      <c r="G44" s="230">
        <v>-0.12341684967664701</v>
      </c>
    </row>
    <row r="45" spans="1:7" x14ac:dyDescent="0.25">
      <c r="A45" s="196" t="s">
        <v>206</v>
      </c>
      <c r="B45" s="535">
        <v>169.8438637331345</v>
      </c>
      <c r="C45" s="535">
        <v>149.10118902665053</v>
      </c>
      <c r="D45" s="535">
        <v>131.97730098873524</v>
      </c>
      <c r="E45" s="535">
        <v>157.5608117107962</v>
      </c>
      <c r="F45" s="536">
        <v>172.43271595625467</v>
      </c>
      <c r="G45" s="227">
        <v>9.4388344944274172E-2</v>
      </c>
    </row>
    <row r="46" spans="1:7" x14ac:dyDescent="0.25">
      <c r="A46" s="213" t="s">
        <v>207</v>
      </c>
      <c r="B46" s="537">
        <v>272.48249013689963</v>
      </c>
      <c r="C46" s="537">
        <v>271.59340355028758</v>
      </c>
      <c r="D46" s="537">
        <v>147.70702001003227</v>
      </c>
      <c r="E46" s="537">
        <v>211.85622625957387</v>
      </c>
      <c r="F46" s="538">
        <v>235.09660046757881</v>
      </c>
      <c r="G46" s="230">
        <v>0.10969880195793724</v>
      </c>
    </row>
    <row r="47" spans="1:7" x14ac:dyDescent="0.25">
      <c r="A47" s="196" t="s">
        <v>208</v>
      </c>
      <c r="B47" s="535">
        <v>176.57885639714476</v>
      </c>
      <c r="C47" s="535">
        <v>263.63150093227443</v>
      </c>
      <c r="D47" s="535">
        <v>205.47693617327258</v>
      </c>
      <c r="E47" s="535">
        <v>198.2074590234524</v>
      </c>
      <c r="F47" s="536">
        <v>176.93321236570287</v>
      </c>
      <c r="G47" s="227">
        <v>-0.10733322934750056</v>
      </c>
    </row>
    <row r="48" spans="1:7" ht="13.8" thickBot="1" x14ac:dyDescent="0.3">
      <c r="A48" s="241" t="s">
        <v>209</v>
      </c>
      <c r="B48" s="529">
        <v>234.2160567221479</v>
      </c>
      <c r="C48" s="529">
        <v>265.48998789831444</v>
      </c>
      <c r="D48" s="529">
        <v>287.61675291223401</v>
      </c>
      <c r="E48" s="529">
        <v>239.99848315314733</v>
      </c>
      <c r="F48" s="531">
        <v>364.0153223497569</v>
      </c>
      <c r="G48" s="246">
        <v>0.51674009588415681</v>
      </c>
    </row>
    <row r="52" spans="1:7" ht="25.5" customHeight="1" thickBot="1" x14ac:dyDescent="0.3">
      <c r="A52" s="1053" t="s">
        <v>630</v>
      </c>
      <c r="B52" s="1053"/>
      <c r="C52" s="1053"/>
      <c r="D52" s="1053"/>
      <c r="E52" s="1053"/>
      <c r="F52" s="1053"/>
      <c r="G52" s="1053"/>
    </row>
    <row r="53" spans="1:7" ht="13.8" thickBot="1" x14ac:dyDescent="0.3">
      <c r="A53" s="189"/>
      <c r="B53" s="190" t="s">
        <v>900</v>
      </c>
      <c r="C53" s="190" t="s">
        <v>901</v>
      </c>
      <c r="D53" s="190" t="s">
        <v>902</v>
      </c>
      <c r="E53" s="190" t="s">
        <v>903</v>
      </c>
      <c r="F53" s="192" t="s">
        <v>904</v>
      </c>
      <c r="G53" s="225" t="s">
        <v>905</v>
      </c>
    </row>
    <row r="54" spans="1:7" ht="13.8" thickBot="1" x14ac:dyDescent="0.3">
      <c r="A54" s="544" t="s">
        <v>180</v>
      </c>
      <c r="B54" s="532">
        <v>540.3854924412351</v>
      </c>
      <c r="C54" s="532">
        <v>573.55273916250371</v>
      </c>
      <c r="D54" s="532">
        <v>646.24904603812513</v>
      </c>
      <c r="E54" s="532">
        <v>658.27483434919327</v>
      </c>
      <c r="F54" s="533">
        <v>639.37721828493682</v>
      </c>
      <c r="G54" s="226">
        <v>-2.8707790543048284E-2</v>
      </c>
    </row>
    <row r="55" spans="1:7" ht="13.8" thickTop="1" x14ac:dyDescent="0.25">
      <c r="A55" s="217" t="s">
        <v>199</v>
      </c>
      <c r="B55" s="48">
        <v>274.51970874284001</v>
      </c>
      <c r="C55" s="48">
        <v>281.41167976230031</v>
      </c>
      <c r="D55" s="48">
        <v>268.34367974336891</v>
      </c>
      <c r="E55" s="48">
        <v>234.34634811564237</v>
      </c>
      <c r="F55" s="534">
        <v>267.16593126020643</v>
      </c>
      <c r="G55" s="229">
        <v>0.14004734192985446</v>
      </c>
    </row>
    <row r="56" spans="1:7" x14ac:dyDescent="0.25">
      <c r="A56" s="196" t="s">
        <v>200</v>
      </c>
      <c r="B56" s="535">
        <v>595.53833208761159</v>
      </c>
      <c r="C56" s="535">
        <v>683.3066947454796</v>
      </c>
      <c r="D56" s="535">
        <v>685.82407076937966</v>
      </c>
      <c r="E56" s="535">
        <v>504.78914434316005</v>
      </c>
      <c r="F56" s="536">
        <v>505.26915630844968</v>
      </c>
      <c r="G56" s="227">
        <v>9.5091578467720872E-4</v>
      </c>
    </row>
    <row r="57" spans="1:7" x14ac:dyDescent="0.25">
      <c r="A57" s="216" t="s">
        <v>201</v>
      </c>
      <c r="B57" s="537">
        <v>672.77494194719907</v>
      </c>
      <c r="C57" s="537">
        <v>682.38664861533437</v>
      </c>
      <c r="D57" s="537">
        <v>728.57214073138653</v>
      </c>
      <c r="E57" s="537">
        <v>605.28897620829332</v>
      </c>
      <c r="F57" s="538">
        <v>652.93681708101917</v>
      </c>
      <c r="G57" s="230">
        <v>7.8719161831107165E-2</v>
      </c>
    </row>
    <row r="58" spans="1:7" x14ac:dyDescent="0.25">
      <c r="A58" s="199" t="s">
        <v>202</v>
      </c>
      <c r="B58" s="535">
        <v>550.00209325915819</v>
      </c>
      <c r="C58" s="535">
        <v>591.71010808083406</v>
      </c>
      <c r="D58" s="535">
        <v>727.7853296781816</v>
      </c>
      <c r="E58" s="535">
        <v>565.98733891875872</v>
      </c>
      <c r="F58" s="536">
        <v>527.79303698381671</v>
      </c>
      <c r="G58" s="227">
        <v>-6.7482608370545871E-2</v>
      </c>
    </row>
    <row r="59" spans="1:7" x14ac:dyDescent="0.25">
      <c r="A59" s="213" t="s">
        <v>203</v>
      </c>
      <c r="B59" s="537">
        <v>436.61602609810541</v>
      </c>
      <c r="C59" s="537">
        <v>380.18286226792929</v>
      </c>
      <c r="D59" s="537">
        <v>331.26097667310222</v>
      </c>
      <c r="E59" s="537">
        <v>279.29372990689285</v>
      </c>
      <c r="F59" s="538">
        <v>231.09272884587963</v>
      </c>
      <c r="G59" s="230">
        <v>-0.17258175139514165</v>
      </c>
    </row>
    <row r="60" spans="1:7" x14ac:dyDescent="0.25">
      <c r="A60" s="199" t="s">
        <v>204</v>
      </c>
      <c r="B60" s="535">
        <v>657.1522095149611</v>
      </c>
      <c r="C60" s="535">
        <v>557.42942601228413</v>
      </c>
      <c r="D60" s="535">
        <v>548.18579539034681</v>
      </c>
      <c r="E60" s="535">
        <v>577.06009254962419</v>
      </c>
      <c r="F60" s="536">
        <v>570.32642478481478</v>
      </c>
      <c r="G60" s="227">
        <v>-1.1668919496855223E-2</v>
      </c>
    </row>
    <row r="61" spans="1:7" x14ac:dyDescent="0.25">
      <c r="A61" s="213" t="s">
        <v>205</v>
      </c>
      <c r="B61" s="537">
        <v>586.30011863812808</v>
      </c>
      <c r="C61" s="537">
        <v>570.46820731737296</v>
      </c>
      <c r="D61" s="537">
        <v>592.13311305440754</v>
      </c>
      <c r="E61" s="537">
        <v>655.39908530844252</v>
      </c>
      <c r="F61" s="538">
        <v>649.56526881488446</v>
      </c>
      <c r="G61" s="230">
        <v>-8.901166669789573E-3</v>
      </c>
    </row>
    <row r="62" spans="1:7" x14ac:dyDescent="0.25">
      <c r="A62" s="196" t="s">
        <v>206</v>
      </c>
      <c r="B62" s="535">
        <v>864.61860663718051</v>
      </c>
      <c r="C62" s="535">
        <v>874.98107936448719</v>
      </c>
      <c r="D62" s="535">
        <v>820.4485997960652</v>
      </c>
      <c r="E62" s="535">
        <v>822.88310649426091</v>
      </c>
      <c r="F62" s="536">
        <v>740.48316763140929</v>
      </c>
      <c r="G62" s="227">
        <v>-0.10013565500682242</v>
      </c>
    </row>
    <row r="63" spans="1:7" x14ac:dyDescent="0.25">
      <c r="A63" s="213" t="s">
        <v>207</v>
      </c>
      <c r="B63" s="537">
        <v>1552.692692167275</v>
      </c>
      <c r="C63" s="537">
        <v>1501.3810346078546</v>
      </c>
      <c r="D63" s="537">
        <v>2005.5738148815371</v>
      </c>
      <c r="E63" s="537">
        <v>1298.369085412513</v>
      </c>
      <c r="F63" s="538">
        <v>1314.9227818256181</v>
      </c>
      <c r="G63" s="230">
        <v>1.2749607641686644E-2</v>
      </c>
    </row>
    <row r="64" spans="1:7" x14ac:dyDescent="0.25">
      <c r="A64" s="196" t="s">
        <v>208</v>
      </c>
      <c r="B64" s="535">
        <v>1548.6986593804379</v>
      </c>
      <c r="C64" s="535">
        <v>1542.7864945646174</v>
      </c>
      <c r="D64" s="535">
        <v>1565.8962128732676</v>
      </c>
      <c r="E64" s="535">
        <v>1251.4461369374719</v>
      </c>
      <c r="F64" s="536">
        <v>1750.3200885934489</v>
      </c>
      <c r="G64" s="227">
        <v>0.39863797324654904</v>
      </c>
    </row>
    <row r="65" spans="1:7" ht="13.8" thickBot="1" x14ac:dyDescent="0.3">
      <c r="A65" s="241" t="s">
        <v>209</v>
      </c>
      <c r="B65" s="529">
        <v>1191.869538447296</v>
      </c>
      <c r="C65" s="529">
        <v>1129.7363702385064</v>
      </c>
      <c r="D65" s="529">
        <v>1379.6200275646765</v>
      </c>
      <c r="E65" s="529">
        <v>1772.6867409754284</v>
      </c>
      <c r="F65" s="531">
        <v>1501.0049070272403</v>
      </c>
      <c r="G65" s="246">
        <v>-0.15325992329512994</v>
      </c>
    </row>
  </sheetData>
  <mergeCells count="4">
    <mergeCell ref="A1:G1"/>
    <mergeCell ref="A18:G18"/>
    <mergeCell ref="A35:G35"/>
    <mergeCell ref="A52:G52"/>
  </mergeCells>
  <pageMargins left="0.78740157480314965" right="0.59055118110236227" top="0.78740157480314965" bottom="0.39370078740157483" header="0" footer="0.39370078740157483"/>
  <pageSetup paperSize="9" orientation="portrait" r:id="rId1"/>
  <headerFooter scaleWithDoc="0">
    <oddFooter>&amp;R&amp;9&amp;P</oddFooter>
  </headerFooter>
  <rowBreaks count="1" manualBreakCount="1">
    <brk id="51" max="16383" man="1"/>
  </rowBreaks>
  <legacyDrawingHF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Zeros="0" workbookViewId="0"/>
  </sheetViews>
  <sheetFormatPr baseColWidth="10" defaultRowHeight="13.2" x14ac:dyDescent="0.25"/>
  <cols>
    <col min="1" max="1" width="17.33203125" customWidth="1"/>
    <col min="2" max="6" width="12.33203125" bestFit="1" customWidth="1"/>
    <col min="7" max="7" width="7.5546875" bestFit="1" customWidth="1"/>
    <col min="8" max="8" width="6.88671875" customWidth="1"/>
  </cols>
  <sheetData>
    <row r="1" spans="1:9" ht="25.5" customHeight="1" thickBot="1" x14ac:dyDescent="0.3">
      <c r="A1" s="1054" t="s">
        <v>623</v>
      </c>
      <c r="B1" s="1054"/>
      <c r="C1" s="1054"/>
      <c r="D1" s="1054"/>
      <c r="E1" s="1054"/>
      <c r="F1" s="1054"/>
      <c r="G1" s="1054"/>
      <c r="H1" s="75"/>
    </row>
    <row r="2" spans="1:9" ht="13.8" thickBot="1" x14ac:dyDescent="0.3">
      <c r="A2" s="189"/>
      <c r="B2" s="190" t="s">
        <v>900</v>
      </c>
      <c r="C2" s="190" t="s">
        <v>901</v>
      </c>
      <c r="D2" s="190" t="s">
        <v>902</v>
      </c>
      <c r="E2" s="190" t="s">
        <v>903</v>
      </c>
      <c r="F2" s="192" t="s">
        <v>904</v>
      </c>
      <c r="G2" s="225" t="s">
        <v>905</v>
      </c>
    </row>
    <row r="3" spans="1:9" ht="13.8" thickBot="1" x14ac:dyDescent="0.3">
      <c r="A3" s="193" t="s">
        <v>180</v>
      </c>
      <c r="B3" s="194">
        <v>1039564261.2128597</v>
      </c>
      <c r="C3" s="194">
        <v>1213115017.7073679</v>
      </c>
      <c r="D3" s="194">
        <v>1505778287.0264909</v>
      </c>
      <c r="E3" s="194">
        <v>1418338469.4286127</v>
      </c>
      <c r="F3" s="195">
        <v>1503943696.0039396</v>
      </c>
      <c r="G3" s="226">
        <v>6.0355992889210341E-2</v>
      </c>
    </row>
    <row r="4" spans="1:9" ht="13.8" thickTop="1" x14ac:dyDescent="0.25">
      <c r="A4" s="217" t="s">
        <v>210</v>
      </c>
      <c r="B4" s="35">
        <v>710175078.76385272</v>
      </c>
      <c r="C4" s="35">
        <v>795901305.31534231</v>
      </c>
      <c r="D4" s="35">
        <v>911576943.97547865</v>
      </c>
      <c r="E4" s="35">
        <v>792227158.28398764</v>
      </c>
      <c r="F4" s="224">
        <v>880317882.79605293</v>
      </c>
      <c r="G4" s="229">
        <v>0.11119377010865827</v>
      </c>
    </row>
    <row r="5" spans="1:9" x14ac:dyDescent="0.25">
      <c r="A5" s="196" t="s">
        <v>211</v>
      </c>
      <c r="B5" s="197">
        <v>163254595.69998094</v>
      </c>
      <c r="C5" s="197">
        <v>187460355.71832564</v>
      </c>
      <c r="D5" s="197">
        <v>254666945.81277254</v>
      </c>
      <c r="E5" s="197">
        <v>286700302.14513326</v>
      </c>
      <c r="F5" s="198">
        <v>342632901.2547996</v>
      </c>
      <c r="G5" s="227">
        <v>0.19509082721981996</v>
      </c>
    </row>
    <row r="6" spans="1:9" ht="13.8" thickBot="1" x14ac:dyDescent="0.3">
      <c r="A6" s="241" t="s">
        <v>212</v>
      </c>
      <c r="B6" s="242">
        <v>166134586.74902609</v>
      </c>
      <c r="C6" s="242">
        <v>229753356.67370006</v>
      </c>
      <c r="D6" s="242">
        <v>339534397.23823982</v>
      </c>
      <c r="E6" s="242">
        <v>339411008.99949169</v>
      </c>
      <c r="F6" s="243">
        <v>280992911.95308709</v>
      </c>
      <c r="G6" s="256">
        <v>-0.17211609375490844</v>
      </c>
    </row>
    <row r="7" spans="1:9" x14ac:dyDescent="0.25">
      <c r="A7" s="1"/>
      <c r="B7" s="1"/>
      <c r="C7" s="1"/>
      <c r="D7" s="1"/>
      <c r="E7" s="1"/>
      <c r="F7" s="1"/>
    </row>
    <row r="8" spans="1:9" x14ac:dyDescent="0.25">
      <c r="A8" s="1"/>
      <c r="B8" s="1"/>
      <c r="C8" s="1"/>
      <c r="D8" s="1"/>
      <c r="E8" s="1"/>
      <c r="F8" s="1"/>
    </row>
    <row r="9" spans="1:9" x14ac:dyDescent="0.25">
      <c r="A9" s="4"/>
      <c r="B9" s="2"/>
      <c r="C9" s="2"/>
      <c r="D9" s="1"/>
      <c r="E9" s="1"/>
      <c r="F9" s="1"/>
      <c r="H9" s="5"/>
      <c r="I9" s="5"/>
    </row>
    <row r="10" spans="1:9" ht="25.5" customHeight="1" thickBot="1" x14ac:dyDescent="0.3">
      <c r="A10" s="1054" t="s">
        <v>624</v>
      </c>
      <c r="B10" s="1054"/>
      <c r="C10" s="1054"/>
      <c r="D10" s="1054"/>
      <c r="E10" s="1054"/>
      <c r="F10" s="1054"/>
      <c r="G10" s="1053"/>
      <c r="H10" s="75"/>
    </row>
    <row r="11" spans="1:9" ht="13.8" thickBot="1" x14ac:dyDescent="0.3">
      <c r="A11" s="189"/>
      <c r="B11" s="190" t="s">
        <v>900</v>
      </c>
      <c r="C11" s="190" t="s">
        <v>901</v>
      </c>
      <c r="D11" s="190" t="s">
        <v>902</v>
      </c>
      <c r="E11" s="190" t="s">
        <v>903</v>
      </c>
      <c r="F11" s="192" t="s">
        <v>904</v>
      </c>
      <c r="G11" s="1"/>
    </row>
    <row r="12" spans="1:9" ht="13.8" thickBot="1" x14ac:dyDescent="0.3">
      <c r="A12" s="203" t="s">
        <v>180</v>
      </c>
      <c r="B12" s="204">
        <v>1</v>
      </c>
      <c r="C12" s="204">
        <v>1</v>
      </c>
      <c r="D12" s="204">
        <v>1</v>
      </c>
      <c r="E12" s="204">
        <v>1</v>
      </c>
      <c r="F12" s="205">
        <v>1</v>
      </c>
    </row>
    <row r="13" spans="1:9" ht="13.8" thickTop="1" x14ac:dyDescent="0.25">
      <c r="A13" s="217" t="s">
        <v>210</v>
      </c>
      <c r="B13" s="218">
        <v>0.68314687726499113</v>
      </c>
      <c r="C13" s="218">
        <v>0.6560806631670375</v>
      </c>
      <c r="D13" s="218">
        <v>0.60538590032108852</v>
      </c>
      <c r="E13" s="218">
        <v>0.5585600160751063</v>
      </c>
      <c r="F13" s="219">
        <v>0.58533965409416955</v>
      </c>
    </row>
    <row r="14" spans="1:9" x14ac:dyDescent="0.25">
      <c r="A14" s="196" t="s">
        <v>211</v>
      </c>
      <c r="B14" s="206">
        <v>0.15704136991926962</v>
      </c>
      <c r="C14" s="206">
        <v>0.15452809748625626</v>
      </c>
      <c r="D14" s="206">
        <v>0.16912645640260332</v>
      </c>
      <c r="E14" s="206">
        <v>0.20213814144139544</v>
      </c>
      <c r="F14" s="207">
        <v>0.22782295784422907</v>
      </c>
    </row>
    <row r="15" spans="1:9" ht="13.8" thickBot="1" x14ac:dyDescent="0.3">
      <c r="A15" s="241" t="s">
        <v>212</v>
      </c>
      <c r="B15" s="321">
        <v>0.1598117528157392</v>
      </c>
      <c r="C15" s="321">
        <v>0.18939123934670637</v>
      </c>
      <c r="D15" s="321">
        <v>0.22548764327630821</v>
      </c>
      <c r="E15" s="321">
        <v>0.23930184248349812</v>
      </c>
      <c r="F15" s="339">
        <v>0.18683738806160136</v>
      </c>
    </row>
    <row r="16" spans="1:9" x14ac:dyDescent="0.25">
      <c r="A16" s="4"/>
      <c r="B16" s="2"/>
      <c r="C16" s="2"/>
      <c r="D16" s="1"/>
      <c r="E16" s="1"/>
      <c r="F16" s="1"/>
      <c r="H16" s="5"/>
      <c r="I16" s="5"/>
    </row>
    <row r="17" spans="1:9" x14ac:dyDescent="0.25">
      <c r="A17" s="4"/>
      <c r="B17" s="2"/>
      <c r="C17" s="2"/>
      <c r="D17" s="1"/>
      <c r="E17" s="1"/>
      <c r="F17" s="1"/>
      <c r="H17" s="5"/>
      <c r="I17" s="5"/>
    </row>
    <row r="19" spans="1:9" ht="25.5" customHeight="1" thickBot="1" x14ac:dyDescent="0.3">
      <c r="A19" s="1054" t="s">
        <v>625</v>
      </c>
      <c r="B19" s="1054"/>
      <c r="C19" s="1054"/>
      <c r="D19" s="1054"/>
      <c r="E19" s="1054"/>
      <c r="F19" s="1054"/>
      <c r="G19" s="1054"/>
      <c r="H19" s="75"/>
    </row>
    <row r="20" spans="1:9" ht="13.8" thickBot="1" x14ac:dyDescent="0.3">
      <c r="A20" s="189"/>
      <c r="B20" s="190" t="s">
        <v>900</v>
      </c>
      <c r="C20" s="190" t="s">
        <v>901</v>
      </c>
      <c r="D20" s="190" t="s">
        <v>902</v>
      </c>
      <c r="E20" s="190" t="s">
        <v>903</v>
      </c>
      <c r="F20" s="192" t="s">
        <v>904</v>
      </c>
      <c r="G20" s="225" t="s">
        <v>905</v>
      </c>
    </row>
    <row r="21" spans="1:9" ht="13.8" thickBot="1" x14ac:dyDescent="0.3">
      <c r="A21" s="544" t="s">
        <v>180</v>
      </c>
      <c r="B21" s="532">
        <v>147.86996718145511</v>
      </c>
      <c r="C21" s="532">
        <v>158.50072529332468</v>
      </c>
      <c r="D21" s="532">
        <v>144.98258974087656</v>
      </c>
      <c r="E21" s="532">
        <v>160.9100576168546</v>
      </c>
      <c r="F21" s="533">
        <v>178.82939536013109</v>
      </c>
      <c r="G21" s="226">
        <v>0.1113624468766552</v>
      </c>
    </row>
    <row r="22" spans="1:9" ht="13.8" thickTop="1" x14ac:dyDescent="0.25">
      <c r="A22" s="217" t="s">
        <v>210</v>
      </c>
      <c r="B22" s="48">
        <v>166.60900482558353</v>
      </c>
      <c r="C22" s="48">
        <v>171.6827279090204</v>
      </c>
      <c r="D22" s="48">
        <v>178.61175317209992</v>
      </c>
      <c r="E22" s="48">
        <v>190.79362423514229</v>
      </c>
      <c r="F22" s="534">
        <v>191.24496660886535</v>
      </c>
      <c r="G22" s="229">
        <v>2.365605116693148E-3</v>
      </c>
    </row>
    <row r="23" spans="1:9" x14ac:dyDescent="0.25">
      <c r="A23" s="196" t="s">
        <v>211</v>
      </c>
      <c r="B23" s="535">
        <v>159.89114528488344</v>
      </c>
      <c r="C23" s="535">
        <v>190.96910073914569</v>
      </c>
      <c r="D23" s="535">
        <v>184.69972421070943</v>
      </c>
      <c r="E23" s="535">
        <v>244.51459276280994</v>
      </c>
      <c r="F23" s="536">
        <v>247.83660520660339</v>
      </c>
      <c r="G23" s="227">
        <v>1.3586152083020941E-2</v>
      </c>
    </row>
    <row r="24" spans="1:9" ht="13.8" thickBot="1" x14ac:dyDescent="0.3">
      <c r="A24" s="241" t="s">
        <v>212</v>
      </c>
      <c r="B24" s="529">
        <v>95.113483959490068</v>
      </c>
      <c r="C24" s="529">
        <v>112.83568923250009</v>
      </c>
      <c r="D24" s="529">
        <v>86.983591011805601</v>
      </c>
      <c r="E24" s="529">
        <v>97.261389266531012</v>
      </c>
      <c r="F24" s="531">
        <v>115.90443373704674</v>
      </c>
      <c r="G24" s="256">
        <v>0.19167980851504307</v>
      </c>
    </row>
    <row r="28" spans="1:9" ht="25.5" customHeight="1" thickBot="1" x14ac:dyDescent="0.3">
      <c r="A28" s="1054" t="s">
        <v>626</v>
      </c>
      <c r="B28" s="1054"/>
      <c r="C28" s="1054"/>
      <c r="D28" s="1054"/>
      <c r="E28" s="1054"/>
      <c r="F28" s="1054"/>
      <c r="G28" s="1054"/>
      <c r="H28" s="75"/>
    </row>
    <row r="29" spans="1:9" ht="13.8" thickBot="1" x14ac:dyDescent="0.3">
      <c r="A29" s="189"/>
      <c r="B29" s="190" t="s">
        <v>900</v>
      </c>
      <c r="C29" s="190" t="s">
        <v>901</v>
      </c>
      <c r="D29" s="190" t="s">
        <v>902</v>
      </c>
      <c r="E29" s="190" t="s">
        <v>903</v>
      </c>
      <c r="F29" s="192" t="s">
        <v>904</v>
      </c>
      <c r="G29" s="225" t="s">
        <v>905</v>
      </c>
    </row>
    <row r="30" spans="1:9" ht="13.8" thickBot="1" x14ac:dyDescent="0.3">
      <c r="A30" s="544" t="s">
        <v>180</v>
      </c>
      <c r="B30" s="532">
        <v>540.38549244123499</v>
      </c>
      <c r="C30" s="532">
        <v>573.5527391625028</v>
      </c>
      <c r="D30" s="532">
        <v>646.24904603812547</v>
      </c>
      <c r="E30" s="532">
        <v>658.27483434919361</v>
      </c>
      <c r="F30" s="533">
        <v>639.37721828493682</v>
      </c>
      <c r="G30" s="226">
        <v>-2.8707790543048839E-2</v>
      </c>
    </row>
    <row r="31" spans="1:9" ht="13.8" thickTop="1" x14ac:dyDescent="0.25">
      <c r="A31" s="217" t="s">
        <v>210</v>
      </c>
      <c r="B31" s="48">
        <v>540.38531503778211</v>
      </c>
      <c r="C31" s="48">
        <v>542.654225210611</v>
      </c>
      <c r="D31" s="48">
        <v>570.33478853235147</v>
      </c>
      <c r="E31" s="48">
        <v>538.64982769985602</v>
      </c>
      <c r="F31" s="534">
        <v>545.0109543522068</v>
      </c>
      <c r="G31" s="229">
        <v>1.1809391417637816E-2</v>
      </c>
    </row>
    <row r="32" spans="1:9" x14ac:dyDescent="0.25">
      <c r="A32" s="196" t="s">
        <v>211</v>
      </c>
      <c r="B32" s="535">
        <v>702.71109574144032</v>
      </c>
      <c r="C32" s="535">
        <v>741.5699195044557</v>
      </c>
      <c r="D32" s="535">
        <v>804.71654707639038</v>
      </c>
      <c r="E32" s="535">
        <v>929.39325506138209</v>
      </c>
      <c r="F32" s="536">
        <v>990.94675844176959</v>
      </c>
      <c r="G32" s="227">
        <v>6.6229771999283704E-2</v>
      </c>
    </row>
    <row r="33" spans="1:7" ht="13.8" thickBot="1" x14ac:dyDescent="0.3">
      <c r="A33" s="241" t="s">
        <v>212</v>
      </c>
      <c r="B33" s="529">
        <v>440.41440705711938</v>
      </c>
      <c r="C33" s="529">
        <v>580.74525133788291</v>
      </c>
      <c r="D33" s="529">
        <v>817.68041895808847</v>
      </c>
      <c r="E33" s="529">
        <v>904.17069156565583</v>
      </c>
      <c r="F33" s="531">
        <v>718.26974119267368</v>
      </c>
      <c r="G33" s="256">
        <v>-0.20560382249404408</v>
      </c>
    </row>
  </sheetData>
  <mergeCells count="4">
    <mergeCell ref="A1:G1"/>
    <mergeCell ref="A10:G10"/>
    <mergeCell ref="A19:G19"/>
    <mergeCell ref="A28:G28"/>
  </mergeCells>
  <pageMargins left="0.78740157480314965" right="0.59055118110236227" top="0.78740157480314965" bottom="0.39370078740157483" header="0" footer="0.39370078740157483"/>
  <pageSetup paperSize="9" fitToHeight="0" orientation="portrait" r:id="rId1"/>
  <headerFooter scaleWithDoc="0">
    <oddFooter>&amp;R&amp;9&amp;P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Zeros="0" workbookViewId="0">
      <selection sqref="A1:G2"/>
    </sheetView>
  </sheetViews>
  <sheetFormatPr baseColWidth="10" defaultRowHeight="13.2" x14ac:dyDescent="0.25"/>
  <cols>
    <col min="1" max="1" width="17.5546875" customWidth="1"/>
    <col min="2" max="6" width="9.88671875" bestFit="1" customWidth="1"/>
    <col min="7" max="8" width="7.33203125" customWidth="1"/>
  </cols>
  <sheetData>
    <row r="1" spans="1:8" ht="12.75" customHeight="1" x14ac:dyDescent="0.25">
      <c r="A1" s="1053" t="s">
        <v>679</v>
      </c>
      <c r="B1" s="1053"/>
      <c r="C1" s="1053"/>
      <c r="D1" s="1053"/>
      <c r="E1" s="1053"/>
      <c r="F1" s="1053"/>
      <c r="G1" s="1053"/>
      <c r="H1" s="777"/>
    </row>
    <row r="2" spans="1:8" ht="13.8" thickBot="1" x14ac:dyDescent="0.3">
      <c r="A2" s="1054"/>
      <c r="B2" s="1054"/>
      <c r="C2" s="1054"/>
      <c r="D2" s="1054"/>
      <c r="E2" s="1054"/>
      <c r="F2" s="1054"/>
      <c r="G2" s="1054"/>
      <c r="H2" s="777"/>
    </row>
    <row r="3" spans="1:8" ht="13.8" thickBot="1" x14ac:dyDescent="0.3">
      <c r="A3" s="96"/>
      <c r="B3" s="10" t="s">
        <v>900</v>
      </c>
      <c r="C3" s="10" t="s">
        <v>901</v>
      </c>
      <c r="D3" s="10" t="s">
        <v>902</v>
      </c>
      <c r="E3" s="10" t="s">
        <v>903</v>
      </c>
      <c r="F3" s="177" t="s">
        <v>904</v>
      </c>
      <c r="G3" s="176" t="s">
        <v>905</v>
      </c>
    </row>
    <row r="4" spans="1:8" ht="13.8" thickBot="1" x14ac:dyDescent="0.3">
      <c r="A4" s="70" t="s">
        <v>180</v>
      </c>
      <c r="B4" s="66">
        <v>11528948.793153988</v>
      </c>
      <c r="C4" s="66">
        <v>11493191.355970034</v>
      </c>
      <c r="D4" s="66">
        <v>11010622.269033464</v>
      </c>
      <c r="E4" s="66">
        <v>9330633.5204217602</v>
      </c>
      <c r="F4" s="67">
        <v>9640093.364982523</v>
      </c>
      <c r="G4" s="170">
        <v>3.3166005704055923E-2</v>
      </c>
    </row>
    <row r="5" spans="1:8" ht="13.8" thickTop="1" x14ac:dyDescent="0.25">
      <c r="A5" s="146" t="s">
        <v>181</v>
      </c>
      <c r="B5" s="33">
        <v>720012.62603399821</v>
      </c>
      <c r="C5" s="33">
        <v>706144.49097000016</v>
      </c>
      <c r="D5" s="33">
        <v>681014.95950600028</v>
      </c>
      <c r="E5" s="33">
        <v>652698.01681351301</v>
      </c>
      <c r="F5" s="54">
        <v>569008.82626342913</v>
      </c>
      <c r="G5" s="173">
        <v>-0.12822038430368832</v>
      </c>
    </row>
    <row r="6" spans="1:8" x14ac:dyDescent="0.25">
      <c r="A6" s="125" t="s">
        <v>182</v>
      </c>
      <c r="B6" s="107">
        <v>625169.25693199551</v>
      </c>
      <c r="C6" s="107">
        <v>659367.36531300214</v>
      </c>
      <c r="D6" s="107">
        <v>608904.58718599845</v>
      </c>
      <c r="E6" s="107">
        <v>580044.61279864225</v>
      </c>
      <c r="F6" s="129">
        <v>570027.28068090172</v>
      </c>
      <c r="G6" s="171">
        <v>-1.7269933892512412E-2</v>
      </c>
    </row>
    <row r="7" spans="1:8" x14ac:dyDescent="0.25">
      <c r="A7" s="147" t="s">
        <v>183</v>
      </c>
      <c r="B7" s="60">
        <v>825529.34969800361</v>
      </c>
      <c r="C7" s="60">
        <v>828579.39621300646</v>
      </c>
      <c r="D7" s="60">
        <v>762335.10202399176</v>
      </c>
      <c r="E7" s="60">
        <v>755836.14352148026</v>
      </c>
      <c r="F7" s="61">
        <v>630184.56946733349</v>
      </c>
      <c r="G7" s="174">
        <v>-0.16624181726574949</v>
      </c>
    </row>
    <row r="8" spans="1:8" x14ac:dyDescent="0.25">
      <c r="A8" s="148" t="s">
        <v>184</v>
      </c>
      <c r="B8" s="107">
        <v>832596.9250939911</v>
      </c>
      <c r="C8" s="107">
        <v>905035.32537299104</v>
      </c>
      <c r="D8" s="107">
        <v>822716.57008399989</v>
      </c>
      <c r="E8" s="107">
        <v>734776.86873008241</v>
      </c>
      <c r="F8" s="129">
        <v>919034.36747007992</v>
      </c>
      <c r="G8" s="171">
        <v>0.25076660219101665</v>
      </c>
    </row>
    <row r="9" spans="1:8" x14ac:dyDescent="0.25">
      <c r="A9" s="95" t="s">
        <v>185</v>
      </c>
      <c r="B9" s="60">
        <v>923749.82060798816</v>
      </c>
      <c r="C9" s="60">
        <v>933222.87983599294</v>
      </c>
      <c r="D9" s="60">
        <v>890162.18900700158</v>
      </c>
      <c r="E9" s="60">
        <v>817727.1709904162</v>
      </c>
      <c r="F9" s="61">
        <v>884731.27177447709</v>
      </c>
      <c r="G9" s="174">
        <v>8.1939433054311728E-2</v>
      </c>
    </row>
    <row r="10" spans="1:8" x14ac:dyDescent="0.25">
      <c r="A10" s="148" t="s">
        <v>186</v>
      </c>
      <c r="B10" s="107">
        <v>920283.9241440047</v>
      </c>
      <c r="C10" s="107">
        <v>964272.7066380037</v>
      </c>
      <c r="D10" s="107">
        <v>931709.20020400453</v>
      </c>
      <c r="E10" s="107">
        <v>809675.71893229906</v>
      </c>
      <c r="F10" s="129">
        <v>847363.82310165814</v>
      </c>
      <c r="G10" s="171">
        <v>4.6547158681079726E-2</v>
      </c>
    </row>
    <row r="11" spans="1:8" x14ac:dyDescent="0.25">
      <c r="A11" s="95" t="s">
        <v>187</v>
      </c>
      <c r="B11" s="60">
        <v>1511931.0008730022</v>
      </c>
      <c r="C11" s="60">
        <v>1406001.5757940074</v>
      </c>
      <c r="D11" s="60">
        <v>1497819.6574260106</v>
      </c>
      <c r="E11" s="60">
        <v>1079046.4417499364</v>
      </c>
      <c r="F11" s="61">
        <v>1208483.5354892993</v>
      </c>
      <c r="G11" s="174">
        <v>0.11995507211853562</v>
      </c>
    </row>
    <row r="12" spans="1:8" x14ac:dyDescent="0.25">
      <c r="A12" s="148" t="s">
        <v>188</v>
      </c>
      <c r="B12" s="107">
        <v>1799592.1391809871</v>
      </c>
      <c r="C12" s="107">
        <v>1689859.0575120195</v>
      </c>
      <c r="D12" s="107">
        <v>1721501.9969610192</v>
      </c>
      <c r="E12" s="107">
        <v>1088260.5903353805</v>
      </c>
      <c r="F12" s="129">
        <v>1187462.9614713828</v>
      </c>
      <c r="G12" s="171">
        <v>9.1156816682509856E-2</v>
      </c>
    </row>
    <row r="13" spans="1:8" x14ac:dyDescent="0.25">
      <c r="A13" s="95" t="s">
        <v>189</v>
      </c>
      <c r="B13" s="60">
        <v>954856.74247901118</v>
      </c>
      <c r="C13" s="60">
        <v>959446.56216400396</v>
      </c>
      <c r="D13" s="60">
        <v>947091.70801299962</v>
      </c>
      <c r="E13" s="60">
        <v>820771.26671708538</v>
      </c>
      <c r="F13" s="61">
        <v>929783.27386237821</v>
      </c>
      <c r="G13" s="174">
        <v>0.1328165489775468</v>
      </c>
    </row>
    <row r="14" spans="1:8" x14ac:dyDescent="0.25">
      <c r="A14" s="125" t="s">
        <v>190</v>
      </c>
      <c r="B14" s="107">
        <v>893563.95377501054</v>
      </c>
      <c r="C14" s="107">
        <v>887991.74846900615</v>
      </c>
      <c r="D14" s="107">
        <v>860407.65090670215</v>
      </c>
      <c r="E14" s="107">
        <v>686527.37129614362</v>
      </c>
      <c r="F14" s="129">
        <v>744099.48590795568</v>
      </c>
      <c r="G14" s="171">
        <v>8.3859896952276802E-2</v>
      </c>
    </row>
    <row r="15" spans="1:8" x14ac:dyDescent="0.25">
      <c r="A15" s="165" t="s">
        <v>191</v>
      </c>
      <c r="B15" s="166">
        <v>707528.03997500532</v>
      </c>
      <c r="C15" s="166">
        <v>765664.12927200866</v>
      </c>
      <c r="D15" s="166">
        <v>679282.17675485241</v>
      </c>
      <c r="E15" s="166">
        <v>601020.35849657841</v>
      </c>
      <c r="F15" s="167">
        <v>588947.3002786797</v>
      </c>
      <c r="G15" s="175">
        <v>-2.0087602769561452E-2</v>
      </c>
    </row>
    <row r="16" spans="1:8" ht="13.8" thickBot="1" x14ac:dyDescent="0.3">
      <c r="A16" s="162" t="s">
        <v>192</v>
      </c>
      <c r="B16" s="108">
        <v>814135.01436098921</v>
      </c>
      <c r="C16" s="108">
        <v>787606.11841599352</v>
      </c>
      <c r="D16" s="108">
        <v>607676.47096088366</v>
      </c>
      <c r="E16" s="108">
        <v>704248.96004020306</v>
      </c>
      <c r="F16" s="130">
        <v>560966.66921494785</v>
      </c>
      <c r="G16" s="172">
        <v>-0.20345403253002425</v>
      </c>
    </row>
    <row r="17" spans="1:9" x14ac:dyDescent="0.25">
      <c r="A17" s="1"/>
      <c r="B17" s="1"/>
      <c r="C17" s="1"/>
      <c r="D17" s="1"/>
      <c r="E17" s="1"/>
      <c r="F17" s="1"/>
    </row>
    <row r="18" spans="1:9" x14ac:dyDescent="0.25">
      <c r="A18" s="1"/>
      <c r="B18" s="1"/>
      <c r="C18" s="1"/>
      <c r="D18" s="1"/>
      <c r="E18" s="1"/>
      <c r="F18" s="1"/>
    </row>
    <row r="19" spans="1:9" x14ac:dyDescent="0.25">
      <c r="A19" s="4"/>
      <c r="B19" s="2"/>
      <c r="C19" s="2"/>
      <c r="D19" s="1"/>
      <c r="E19" s="1"/>
      <c r="F19" s="1"/>
      <c r="G19" s="6"/>
      <c r="H19" s="5"/>
    </row>
    <row r="20" spans="1:9" ht="12.75" customHeight="1" x14ac:dyDescent="0.25">
      <c r="A20" s="1053" t="s">
        <v>680</v>
      </c>
      <c r="B20" s="1053"/>
      <c r="C20" s="1053"/>
      <c r="D20" s="1053"/>
      <c r="E20" s="1053"/>
      <c r="F20" s="1053"/>
      <c r="G20" s="1053"/>
      <c r="H20" s="777"/>
    </row>
    <row r="21" spans="1:9" ht="13.8" thickBot="1" x14ac:dyDescent="0.3">
      <c r="A21" s="1054"/>
      <c r="B21" s="1054"/>
      <c r="C21" s="1054"/>
      <c r="D21" s="1054"/>
      <c r="E21" s="1054"/>
      <c r="F21" s="1054"/>
      <c r="G21" s="1053"/>
      <c r="H21" s="777"/>
    </row>
    <row r="22" spans="1:9" ht="13.8" thickBot="1" x14ac:dyDescent="0.3">
      <c r="A22" s="96"/>
      <c r="B22" s="10" t="s">
        <v>900</v>
      </c>
      <c r="C22" s="10" t="s">
        <v>901</v>
      </c>
      <c r="D22" s="10" t="s">
        <v>902</v>
      </c>
      <c r="E22" s="10" t="s">
        <v>903</v>
      </c>
      <c r="F22" s="53" t="s">
        <v>904</v>
      </c>
      <c r="G22" s="1"/>
    </row>
    <row r="23" spans="1:9" ht="13.8" thickBot="1" x14ac:dyDescent="0.3">
      <c r="A23" s="97" t="s">
        <v>180</v>
      </c>
      <c r="B23" s="68">
        <v>1</v>
      </c>
      <c r="C23" s="68">
        <v>1</v>
      </c>
      <c r="D23" s="68">
        <v>1</v>
      </c>
      <c r="E23" s="68">
        <v>1</v>
      </c>
      <c r="F23" s="69">
        <v>1</v>
      </c>
    </row>
    <row r="24" spans="1:9" ht="13.8" thickTop="1" x14ac:dyDescent="0.25">
      <c r="A24" s="146" t="s">
        <v>181</v>
      </c>
      <c r="B24" s="52">
        <v>6.2452582533938338E-2</v>
      </c>
      <c r="C24" s="52">
        <v>6.1440244845762514E-2</v>
      </c>
      <c r="D24" s="52">
        <v>6.1850724043208981E-2</v>
      </c>
      <c r="E24" s="52">
        <v>6.9952165132728311E-2</v>
      </c>
      <c r="F24" s="55">
        <v>5.9025240183911927E-2</v>
      </c>
    </row>
    <row r="25" spans="1:9" x14ac:dyDescent="0.25">
      <c r="A25" s="125" t="s">
        <v>182</v>
      </c>
      <c r="B25" s="109">
        <v>5.4226041606085337E-2</v>
      </c>
      <c r="C25" s="109">
        <v>5.7370259042150179E-2</v>
      </c>
      <c r="D25" s="109">
        <v>5.5301559921685464E-2</v>
      </c>
      <c r="E25" s="109">
        <v>6.2165619465078217E-2</v>
      </c>
      <c r="F25" s="112">
        <v>5.9130887959188881E-2</v>
      </c>
    </row>
    <row r="26" spans="1:9" x14ac:dyDescent="0.25">
      <c r="A26" s="147" t="s">
        <v>183</v>
      </c>
      <c r="B26" s="62">
        <v>7.1604910778007069E-2</v>
      </c>
      <c r="C26" s="62">
        <v>7.2093065411515E-2</v>
      </c>
      <c r="D26" s="62">
        <v>6.9236332279602505E-2</v>
      </c>
      <c r="E26" s="62">
        <v>8.1005876167700483E-2</v>
      </c>
      <c r="F26" s="63">
        <v>6.5371210174837963E-2</v>
      </c>
    </row>
    <row r="27" spans="1:9" x14ac:dyDescent="0.25">
      <c r="A27" s="148" t="s">
        <v>184</v>
      </c>
      <c r="B27" s="109">
        <v>7.221793938302476E-2</v>
      </c>
      <c r="C27" s="109">
        <v>7.8745345600017239E-2</v>
      </c>
      <c r="D27" s="109">
        <v>7.4720261033550076E-2</v>
      </c>
      <c r="E27" s="109">
        <v>7.8748872423495347E-2</v>
      </c>
      <c r="F27" s="112">
        <v>9.5334591966552612E-2</v>
      </c>
    </row>
    <row r="28" spans="1:9" x14ac:dyDescent="0.25">
      <c r="A28" s="95" t="s">
        <v>185</v>
      </c>
      <c r="B28" s="62">
        <v>8.0124375359921854E-2</v>
      </c>
      <c r="C28" s="62">
        <v>8.1197889335692539E-2</v>
      </c>
      <c r="D28" s="62">
        <v>8.084576577570142E-2</v>
      </c>
      <c r="E28" s="62">
        <v>8.7638976410409228E-2</v>
      </c>
      <c r="F28" s="63">
        <v>9.1776214013470928E-2</v>
      </c>
    </row>
    <row r="29" spans="1:9" x14ac:dyDescent="0.25">
      <c r="A29" s="148" t="s">
        <v>186</v>
      </c>
      <c r="B29" s="109">
        <v>7.9823749819279186E-2</v>
      </c>
      <c r="C29" s="109">
        <v>8.3899473764275312E-2</v>
      </c>
      <c r="D29" s="109">
        <v>8.4619123010364783E-2</v>
      </c>
      <c r="E29" s="109">
        <v>8.677607122390768E-2</v>
      </c>
      <c r="F29" s="112">
        <v>8.7899960199523897E-2</v>
      </c>
      <c r="G29" s="713"/>
    </row>
    <row r="30" spans="1:9" x14ac:dyDescent="0.25">
      <c r="A30" s="95" t="s">
        <v>187</v>
      </c>
      <c r="B30" s="62">
        <v>0.13114213862852811</v>
      </c>
      <c r="C30" s="62">
        <v>0.12233343483519681</v>
      </c>
      <c r="D30" s="62">
        <v>0.13603406063965287</v>
      </c>
      <c r="E30" s="62">
        <v>0.11564557105241036</v>
      </c>
      <c r="F30" s="63">
        <v>0.12536014846900709</v>
      </c>
      <c r="H30" s="5"/>
      <c r="I30" s="5"/>
    </row>
    <row r="31" spans="1:9" x14ac:dyDescent="0.25">
      <c r="A31" s="148" t="s">
        <v>188</v>
      </c>
      <c r="B31" s="109">
        <v>0.15609334133304539</v>
      </c>
      <c r="C31" s="109">
        <v>0.1470313166442006</v>
      </c>
      <c r="D31" s="109">
        <v>0.15634920124384</v>
      </c>
      <c r="E31" s="109">
        <v>0.11663308691242964</v>
      </c>
      <c r="F31" s="112">
        <v>0.12317961211712139</v>
      </c>
      <c r="H31" s="5"/>
      <c r="I31" s="5"/>
    </row>
    <row r="32" spans="1:9" x14ac:dyDescent="0.25">
      <c r="A32" s="95" t="s">
        <v>189</v>
      </c>
      <c r="B32" s="62">
        <v>8.2822533052277519E-2</v>
      </c>
      <c r="C32" s="62">
        <v>8.3479560415186865E-2</v>
      </c>
      <c r="D32" s="62">
        <v>8.6016183724386117E-2</v>
      </c>
      <c r="E32" s="62">
        <v>8.7965223896178182E-2</v>
      </c>
      <c r="F32" s="63">
        <v>9.6449612950824756E-2</v>
      </c>
      <c r="H32" s="5"/>
    </row>
    <row r="33" spans="1:9" x14ac:dyDescent="0.25">
      <c r="A33" s="125" t="s">
        <v>190</v>
      </c>
      <c r="B33" s="109">
        <v>7.7506108302399457E-2</v>
      </c>
      <c r="C33" s="109">
        <v>7.726241745794539E-2</v>
      </c>
      <c r="D33" s="109">
        <v>7.8143417318613601E-2</v>
      </c>
      <c r="E33" s="109">
        <v>7.3577787595403427E-2</v>
      </c>
      <c r="F33" s="112">
        <v>7.7187995773037282E-2</v>
      </c>
      <c r="I33" s="5"/>
    </row>
    <row r="34" spans="1:9" x14ac:dyDescent="0.25">
      <c r="A34" s="165" t="s">
        <v>191</v>
      </c>
      <c r="B34" s="168">
        <v>6.1369692299712786E-2</v>
      </c>
      <c r="C34" s="168">
        <v>6.66189316402786E-2</v>
      </c>
      <c r="D34" s="168">
        <v>6.1693350308209355E-2</v>
      </c>
      <c r="E34" s="168">
        <v>6.4413671074009915E-2</v>
      </c>
      <c r="F34" s="169">
        <v>6.1093526585335872E-2</v>
      </c>
    </row>
    <row r="35" spans="1:9" ht="13.8" thickBot="1" x14ac:dyDescent="0.3">
      <c r="A35" s="162" t="s">
        <v>192</v>
      </c>
      <c r="B35" s="110">
        <v>7.0616586903780088E-2</v>
      </c>
      <c r="C35" s="110">
        <v>6.852806100777907E-2</v>
      </c>
      <c r="D35" s="110">
        <v>5.5190020701184839E-2</v>
      </c>
      <c r="E35" s="110">
        <v>7.5477078646249293E-2</v>
      </c>
      <c r="F35" s="113">
        <v>5.8190999607187398E-2</v>
      </c>
      <c r="G35" s="5"/>
    </row>
    <row r="36" spans="1:9" x14ac:dyDescent="0.25">
      <c r="A36" s="1"/>
      <c r="B36" s="1"/>
      <c r="C36" s="1"/>
      <c r="D36" s="1"/>
      <c r="E36" s="1"/>
      <c r="F36" s="1"/>
    </row>
  </sheetData>
  <mergeCells count="2">
    <mergeCell ref="A1:G2"/>
    <mergeCell ref="A20:G21"/>
  </mergeCells>
  <pageMargins left="0.78740157480314965" right="0.59055118110236227" top="0.78740157480314965" bottom="0.39370078740157483" header="0" footer="0.39370078740157483"/>
  <pageSetup paperSize="9" orientation="portrait" r:id="rId1"/>
  <headerFooter scaleWithDoc="0">
    <oddFooter>&amp;R&amp;9&amp;P</oddFooter>
  </headerFooter>
  <legacyDrawingHF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showZeros="0" zoomScaleNormal="100" workbookViewId="0"/>
  </sheetViews>
  <sheetFormatPr baseColWidth="10" defaultRowHeight="13.2" x14ac:dyDescent="0.25"/>
  <cols>
    <col min="1" max="1" width="18.6640625" customWidth="1"/>
    <col min="2" max="6" width="12.33203125" bestFit="1" customWidth="1"/>
    <col min="7" max="7" width="7.5546875" bestFit="1" customWidth="1"/>
  </cols>
  <sheetData>
    <row r="1" spans="1:7" ht="25.5" customHeight="1" thickBot="1" x14ac:dyDescent="0.3">
      <c r="A1" s="1054" t="s">
        <v>619</v>
      </c>
      <c r="B1" s="1054"/>
      <c r="C1" s="1054"/>
      <c r="D1" s="1054"/>
      <c r="E1" s="1054"/>
      <c r="F1" s="1054"/>
      <c r="G1" s="1054"/>
    </row>
    <row r="2" spans="1:7" ht="13.8" thickBot="1" x14ac:dyDescent="0.3">
      <c r="A2" s="189"/>
      <c r="B2" s="190" t="s">
        <v>900</v>
      </c>
      <c r="C2" s="190" t="s">
        <v>901</v>
      </c>
      <c r="D2" s="190" t="s">
        <v>902</v>
      </c>
      <c r="E2" s="190" t="s">
        <v>903</v>
      </c>
      <c r="F2" s="192" t="s">
        <v>904</v>
      </c>
      <c r="G2" s="225" t="s">
        <v>905</v>
      </c>
    </row>
    <row r="3" spans="1:7" ht="13.8" thickBot="1" x14ac:dyDescent="0.3">
      <c r="A3" s="193" t="s">
        <v>180</v>
      </c>
      <c r="B3" s="194">
        <v>1039564261.2128608</v>
      </c>
      <c r="C3" s="194">
        <v>1213115017.7073677</v>
      </c>
      <c r="D3" s="194">
        <v>1505778287.026489</v>
      </c>
      <c r="E3" s="194">
        <v>1418338469.4286118</v>
      </c>
      <c r="F3" s="195">
        <v>1503943696.0039389</v>
      </c>
      <c r="G3" s="226">
        <v>6.0355992889210563E-2</v>
      </c>
    </row>
    <row r="4" spans="1:7" ht="13.8" thickTop="1" x14ac:dyDescent="0.25">
      <c r="A4" s="217" t="s">
        <v>213</v>
      </c>
      <c r="B4" s="35">
        <v>218123586.03270128</v>
      </c>
      <c r="C4" s="35">
        <v>225508926.55418792</v>
      </c>
      <c r="D4" s="35">
        <v>226870029.90083534</v>
      </c>
      <c r="E4" s="35">
        <v>166391044.17853284</v>
      </c>
      <c r="F4" s="224">
        <v>195001156.0365788</v>
      </c>
      <c r="G4" s="229">
        <v>0.17194502263804612</v>
      </c>
    </row>
    <row r="5" spans="1:7" x14ac:dyDescent="0.25">
      <c r="A5" s="196" t="s">
        <v>214</v>
      </c>
      <c r="B5" s="197">
        <v>351270920.83904088</v>
      </c>
      <c r="C5" s="197">
        <v>451016610.63489789</v>
      </c>
      <c r="D5" s="197">
        <v>533715678.09242332</v>
      </c>
      <c r="E5" s="197">
        <v>482314124.76323414</v>
      </c>
      <c r="F5" s="198">
        <v>517594865.77181566</v>
      </c>
      <c r="G5" s="227">
        <v>7.3148886166045202E-2</v>
      </c>
    </row>
    <row r="6" spans="1:7" x14ac:dyDescent="0.25">
      <c r="A6" s="216" t="s">
        <v>215</v>
      </c>
      <c r="B6" s="222">
        <v>252373645.61621583</v>
      </c>
      <c r="C6" s="222">
        <v>280959466.51158798</v>
      </c>
      <c r="D6" s="222">
        <v>355055949.31380427</v>
      </c>
      <c r="E6" s="222">
        <v>383812801.22136497</v>
      </c>
      <c r="F6" s="223">
        <v>443949042.23614085</v>
      </c>
      <c r="G6" s="230">
        <v>0.15668117588420971</v>
      </c>
    </row>
    <row r="7" spans="1:7" x14ac:dyDescent="0.25">
      <c r="A7" s="199" t="s">
        <v>216</v>
      </c>
      <c r="B7" s="197">
        <v>88350454.45299688</v>
      </c>
      <c r="C7" s="197">
        <v>109098260.07826006</v>
      </c>
      <c r="D7" s="197">
        <v>104664240.72666247</v>
      </c>
      <c r="E7" s="197">
        <v>115232402.61498258</v>
      </c>
      <c r="F7" s="198">
        <v>141806299.77903295</v>
      </c>
      <c r="G7" s="227">
        <v>0.2306113259899627</v>
      </c>
    </row>
    <row r="8" spans="1:7" x14ac:dyDescent="0.25">
      <c r="A8" s="213" t="s">
        <v>217</v>
      </c>
      <c r="B8" s="222">
        <v>62405841.403213002</v>
      </c>
      <c r="C8" s="222">
        <v>67950738.800987944</v>
      </c>
      <c r="D8" s="222">
        <v>83641656.951682016</v>
      </c>
      <c r="E8" s="222">
        <v>76095461.83401899</v>
      </c>
      <c r="F8" s="223">
        <v>70615526.740958065</v>
      </c>
      <c r="G8" s="230">
        <v>-7.2013954064880648E-2</v>
      </c>
    </row>
    <row r="9" spans="1:7" ht="13.8" thickBot="1" x14ac:dyDescent="0.3">
      <c r="A9" s="200" t="s">
        <v>218</v>
      </c>
      <c r="B9" s="201">
        <v>67039812.868693009</v>
      </c>
      <c r="C9" s="201">
        <v>78581015.127445996</v>
      </c>
      <c r="D9" s="201">
        <v>201830732.04108146</v>
      </c>
      <c r="E9" s="201">
        <v>194492634.81647834</v>
      </c>
      <c r="F9" s="202">
        <v>134976805.43941283</v>
      </c>
      <c r="G9" s="228">
        <v>-0.30600556896781284</v>
      </c>
    </row>
    <row r="10" spans="1:7" x14ac:dyDescent="0.25">
      <c r="A10" s="1"/>
      <c r="B10" s="1"/>
      <c r="C10" s="1"/>
      <c r="D10" s="1"/>
      <c r="E10" s="1"/>
      <c r="F10" s="1"/>
    </row>
    <row r="11" spans="1:7" x14ac:dyDescent="0.25">
      <c r="A11" s="1"/>
      <c r="B11" s="1"/>
      <c r="C11" s="1"/>
      <c r="D11" s="1"/>
      <c r="E11" s="1"/>
      <c r="F11" s="1"/>
    </row>
    <row r="12" spans="1:7" x14ac:dyDescent="0.25">
      <c r="A12" s="4"/>
      <c r="B12" s="2"/>
      <c r="C12" s="2"/>
      <c r="D12" s="1"/>
      <c r="E12" s="1"/>
      <c r="F12" s="1"/>
    </row>
    <row r="13" spans="1:7" ht="25.5" customHeight="1" thickBot="1" x14ac:dyDescent="0.3">
      <c r="A13" s="1054" t="s">
        <v>620</v>
      </c>
      <c r="B13" s="1054"/>
      <c r="C13" s="1054"/>
      <c r="D13" s="1054"/>
      <c r="E13" s="1054"/>
      <c r="F13" s="1054"/>
      <c r="G13" s="1053"/>
    </row>
    <row r="14" spans="1:7" ht="13.8" thickBot="1" x14ac:dyDescent="0.3">
      <c r="A14" s="247"/>
      <c r="B14" s="248" t="s">
        <v>900</v>
      </c>
      <c r="C14" s="248" t="s">
        <v>901</v>
      </c>
      <c r="D14" s="248" t="s">
        <v>902</v>
      </c>
      <c r="E14" s="248" t="s">
        <v>903</v>
      </c>
      <c r="F14" s="249" t="s">
        <v>904</v>
      </c>
      <c r="G14" s="1"/>
    </row>
    <row r="15" spans="1:7" ht="13.8" thickBot="1" x14ac:dyDescent="0.3">
      <c r="A15" s="203" t="s">
        <v>180</v>
      </c>
      <c r="B15" s="204">
        <v>1</v>
      </c>
      <c r="C15" s="204">
        <v>1</v>
      </c>
      <c r="D15" s="204">
        <v>1</v>
      </c>
      <c r="E15" s="204">
        <v>1</v>
      </c>
      <c r="F15" s="205">
        <v>1</v>
      </c>
    </row>
    <row r="16" spans="1:7" ht="13.8" thickTop="1" x14ac:dyDescent="0.25">
      <c r="A16" s="217" t="s">
        <v>213</v>
      </c>
      <c r="B16" s="218">
        <v>0.20982212853125234</v>
      </c>
      <c r="C16" s="218">
        <v>0.18589245311658162</v>
      </c>
      <c r="D16" s="218">
        <v>0.15066629121664599</v>
      </c>
      <c r="E16" s="218">
        <v>0.11731405991234568</v>
      </c>
      <c r="F16" s="219">
        <v>0.12965987792941158</v>
      </c>
    </row>
    <row r="17" spans="1:7" x14ac:dyDescent="0.25">
      <c r="A17" s="196" t="s">
        <v>214</v>
      </c>
      <c r="B17" s="206">
        <v>0.33790207488396407</v>
      </c>
      <c r="C17" s="206">
        <v>0.37178388203227558</v>
      </c>
      <c r="D17" s="206">
        <v>0.3544450618599167</v>
      </c>
      <c r="E17" s="206">
        <v>0.34005573081405455</v>
      </c>
      <c r="F17" s="207">
        <v>0.34415840642644646</v>
      </c>
    </row>
    <row r="18" spans="1:7" x14ac:dyDescent="0.25">
      <c r="A18" s="216" t="s">
        <v>215</v>
      </c>
      <c r="B18" s="214">
        <v>0.24276868206470584</v>
      </c>
      <c r="C18" s="214">
        <v>0.23160167206780233</v>
      </c>
      <c r="D18" s="214">
        <v>0.23579563629845213</v>
      </c>
      <c r="E18" s="214">
        <v>0.27060734055671976</v>
      </c>
      <c r="F18" s="215">
        <v>0.29518993524540704</v>
      </c>
    </row>
    <row r="19" spans="1:7" x14ac:dyDescent="0.25">
      <c r="A19" s="199" t="s">
        <v>216</v>
      </c>
      <c r="B19" s="206">
        <v>8.4987968276168224E-2</v>
      </c>
      <c r="C19" s="206">
        <v>8.9932329981737294E-2</v>
      </c>
      <c r="D19" s="206">
        <v>6.9508400823966227E-2</v>
      </c>
      <c r="E19" s="206">
        <v>8.1244643009228124E-2</v>
      </c>
      <c r="F19" s="207">
        <v>9.4289633419003704E-2</v>
      </c>
    </row>
    <row r="20" spans="1:7" x14ac:dyDescent="0.25">
      <c r="A20" s="213" t="s">
        <v>217</v>
      </c>
      <c r="B20" s="214">
        <v>6.0030768401372357E-2</v>
      </c>
      <c r="C20" s="214">
        <v>5.6013434677781963E-2</v>
      </c>
      <c r="D20" s="214">
        <v>5.5547126474277966E-2</v>
      </c>
      <c r="E20" s="214">
        <v>5.3651130159837385E-2</v>
      </c>
      <c r="F20" s="215">
        <v>4.695357075440218E-2</v>
      </c>
    </row>
    <row r="21" spans="1:7" ht="13.8" thickBot="1" x14ac:dyDescent="0.3">
      <c r="A21" s="200" t="s">
        <v>218</v>
      </c>
      <c r="B21" s="208">
        <v>6.4488377842537206E-2</v>
      </c>
      <c r="C21" s="208">
        <v>6.4776228123821333E-2</v>
      </c>
      <c r="D21" s="208">
        <v>0.13403748332674087</v>
      </c>
      <c r="E21" s="208">
        <v>0.13712709554781458</v>
      </c>
      <c r="F21" s="209">
        <v>8.9748576225329196E-2</v>
      </c>
    </row>
    <row r="22" spans="1:7" x14ac:dyDescent="0.25">
      <c r="A22" s="4"/>
      <c r="B22" s="2"/>
      <c r="C22" s="2"/>
      <c r="D22" s="1"/>
      <c r="E22" s="1"/>
      <c r="F22" s="1"/>
    </row>
    <row r="23" spans="1:7" x14ac:dyDescent="0.25">
      <c r="A23" s="4"/>
      <c r="B23" s="2"/>
      <c r="C23" s="2"/>
      <c r="D23" s="1"/>
      <c r="E23" s="1"/>
      <c r="F23" s="1"/>
    </row>
    <row r="25" spans="1:7" ht="25.5" customHeight="1" thickBot="1" x14ac:dyDescent="0.3">
      <c r="A25" s="1054" t="s">
        <v>621</v>
      </c>
      <c r="B25" s="1054"/>
      <c r="C25" s="1054"/>
      <c r="D25" s="1054"/>
      <c r="E25" s="1054"/>
      <c r="F25" s="1054"/>
      <c r="G25" s="1054"/>
    </row>
    <row r="26" spans="1:7" ht="13.8" thickBot="1" x14ac:dyDescent="0.3">
      <c r="A26" s="189"/>
      <c r="B26" s="190" t="s">
        <v>900</v>
      </c>
      <c r="C26" s="190" t="s">
        <v>901</v>
      </c>
      <c r="D26" s="190" t="s">
        <v>902</v>
      </c>
      <c r="E26" s="190" t="s">
        <v>903</v>
      </c>
      <c r="F26" s="192" t="s">
        <v>904</v>
      </c>
      <c r="G26" s="225" t="s">
        <v>905</v>
      </c>
    </row>
    <row r="27" spans="1:7" ht="13.8" thickBot="1" x14ac:dyDescent="0.3">
      <c r="A27" s="544" t="s">
        <v>180</v>
      </c>
      <c r="B27" s="532">
        <v>147.86996718145508</v>
      </c>
      <c r="C27" s="532">
        <v>158.50072529332462</v>
      </c>
      <c r="D27" s="532">
        <v>144.98258974087622</v>
      </c>
      <c r="E27" s="532">
        <v>160.91005761685466</v>
      </c>
      <c r="F27" s="533">
        <v>178.82939536013095</v>
      </c>
      <c r="G27" s="226">
        <v>0.11136244687665386</v>
      </c>
    </row>
    <row r="28" spans="1:7" ht="13.8" thickTop="1" x14ac:dyDescent="0.25">
      <c r="A28" s="217" t="s">
        <v>213</v>
      </c>
      <c r="B28" s="48">
        <v>291.58443927294718</v>
      </c>
      <c r="C28" s="48">
        <v>286.37679985506594</v>
      </c>
      <c r="D28" s="48">
        <v>276.42298909640624</v>
      </c>
      <c r="E28" s="48">
        <v>197.92214015462363</v>
      </c>
      <c r="F28" s="534">
        <v>220.87820377825088</v>
      </c>
      <c r="G28" s="229">
        <v>0.11598532435882691</v>
      </c>
    </row>
    <row r="29" spans="1:7" x14ac:dyDescent="0.25">
      <c r="A29" s="196" t="s">
        <v>214</v>
      </c>
      <c r="B29" s="535">
        <v>214.81317221441782</v>
      </c>
      <c r="C29" s="535">
        <v>240.08439227297811</v>
      </c>
      <c r="D29" s="535">
        <v>254.22711440001112</v>
      </c>
      <c r="E29" s="535">
        <v>254.66517821159638</v>
      </c>
      <c r="F29" s="536">
        <v>245.28147164666331</v>
      </c>
      <c r="G29" s="227">
        <v>-3.6847230669032949E-2</v>
      </c>
    </row>
    <row r="30" spans="1:7" x14ac:dyDescent="0.25">
      <c r="A30" s="216" t="s">
        <v>215</v>
      </c>
      <c r="B30" s="537">
        <v>144.6504915265605</v>
      </c>
      <c r="C30" s="537">
        <v>141.92527818808173</v>
      </c>
      <c r="D30" s="537">
        <v>151.25434253544267</v>
      </c>
      <c r="E30" s="537">
        <v>200.86505503831484</v>
      </c>
      <c r="F30" s="538">
        <v>200.16975110921169</v>
      </c>
      <c r="G30" s="230">
        <v>-3.4615474999896145E-3</v>
      </c>
    </row>
    <row r="31" spans="1:7" x14ac:dyDescent="0.25">
      <c r="A31" s="199" t="s">
        <v>216</v>
      </c>
      <c r="B31" s="535">
        <v>92.318975629580407</v>
      </c>
      <c r="C31" s="535">
        <v>103.5210934737092</v>
      </c>
      <c r="D31" s="535">
        <v>92.50641973712105</v>
      </c>
      <c r="E31" s="535">
        <v>122.78421383397929</v>
      </c>
      <c r="F31" s="536">
        <v>129.11121597655867</v>
      </c>
      <c r="G31" s="227">
        <v>5.1529442955381199E-2</v>
      </c>
    </row>
    <row r="32" spans="1:7" x14ac:dyDescent="0.25">
      <c r="A32" s="213" t="s">
        <v>217</v>
      </c>
      <c r="B32" s="537">
        <v>73.694654534131217</v>
      </c>
      <c r="C32" s="537">
        <v>78.280940491222736</v>
      </c>
      <c r="D32" s="537">
        <v>77.199040187975953</v>
      </c>
      <c r="E32" s="537">
        <v>92.33166370615001</v>
      </c>
      <c r="F32" s="538">
        <v>100.43627709525298</v>
      </c>
      <c r="G32" s="230">
        <v>8.777718351199959E-2</v>
      </c>
    </row>
    <row r="33" spans="1:7" ht="13.8" thickBot="1" x14ac:dyDescent="0.3">
      <c r="A33" s="200" t="s">
        <v>218</v>
      </c>
      <c r="B33" s="541">
        <v>61.033253254569665</v>
      </c>
      <c r="C33" s="541">
        <v>72.350488736162561</v>
      </c>
      <c r="D33" s="541">
        <v>69.512123438911914</v>
      </c>
      <c r="E33" s="541">
        <v>80.822136001877666</v>
      </c>
      <c r="F33" s="542">
        <v>96.577169624992763</v>
      </c>
      <c r="G33" s="228">
        <v>0.19493463551556056</v>
      </c>
    </row>
    <row r="37" spans="1:7" ht="25.5" customHeight="1" thickBot="1" x14ac:dyDescent="0.3">
      <c r="A37" s="1054" t="s">
        <v>622</v>
      </c>
      <c r="B37" s="1054"/>
      <c r="C37" s="1054"/>
      <c r="D37" s="1054"/>
      <c r="E37" s="1054"/>
      <c r="F37" s="1054"/>
      <c r="G37" s="1054"/>
    </row>
    <row r="38" spans="1:7" ht="13.8" thickBot="1" x14ac:dyDescent="0.3">
      <c r="A38" s="189"/>
      <c r="B38" s="190" t="s">
        <v>900</v>
      </c>
      <c r="C38" s="190" t="s">
        <v>901</v>
      </c>
      <c r="D38" s="190" t="s">
        <v>902</v>
      </c>
      <c r="E38" s="190" t="s">
        <v>903</v>
      </c>
      <c r="F38" s="192" t="s">
        <v>904</v>
      </c>
      <c r="G38" s="225" t="s">
        <v>905</v>
      </c>
    </row>
    <row r="39" spans="1:7" ht="13.8" thickBot="1" x14ac:dyDescent="0.3">
      <c r="A39" s="544" t="s">
        <v>180</v>
      </c>
      <c r="B39" s="532">
        <v>540.38549244123703</v>
      </c>
      <c r="C39" s="532">
        <v>573.55273916250314</v>
      </c>
      <c r="D39" s="532">
        <v>646.24904603812399</v>
      </c>
      <c r="E39" s="532">
        <v>658.2748343491927</v>
      </c>
      <c r="F39" s="533">
        <v>639.37721828493738</v>
      </c>
      <c r="G39" s="226">
        <v>-2.8707790543046618E-2</v>
      </c>
    </row>
    <row r="40" spans="1:7" ht="13.8" thickTop="1" x14ac:dyDescent="0.25">
      <c r="A40" s="217" t="s">
        <v>213</v>
      </c>
      <c r="B40" s="48">
        <v>291.58443927294718</v>
      </c>
      <c r="C40" s="48">
        <v>286.37679989462202</v>
      </c>
      <c r="D40" s="48">
        <v>276.42298913620459</v>
      </c>
      <c r="E40" s="48">
        <v>197.92214015462363</v>
      </c>
      <c r="F40" s="534">
        <v>220.87820377825088</v>
      </c>
      <c r="G40" s="229">
        <v>0.11598532435882691</v>
      </c>
    </row>
    <row r="41" spans="1:7" x14ac:dyDescent="0.25">
      <c r="A41" s="196" t="s">
        <v>214</v>
      </c>
      <c r="B41" s="535">
        <v>503.81377408880144</v>
      </c>
      <c r="C41" s="535">
        <v>565.95220049952138</v>
      </c>
      <c r="D41" s="535">
        <v>602.90714917759942</v>
      </c>
      <c r="E41" s="535">
        <v>616.3735116895175</v>
      </c>
      <c r="F41" s="536">
        <v>588.17389552473139</v>
      </c>
      <c r="G41" s="227">
        <v>-4.5750856631540215E-2</v>
      </c>
    </row>
    <row r="42" spans="1:7" x14ac:dyDescent="0.25">
      <c r="A42" s="216" t="s">
        <v>215</v>
      </c>
      <c r="B42" s="537">
        <v>734.11119158389329</v>
      </c>
      <c r="C42" s="537">
        <v>725.89632033319401</v>
      </c>
      <c r="D42" s="537">
        <v>790.53053766976166</v>
      </c>
      <c r="E42" s="537">
        <v>1024.1638535343568</v>
      </c>
      <c r="F42" s="538">
        <v>1012.8294544134097</v>
      </c>
      <c r="G42" s="230">
        <v>-1.106697827875136E-2</v>
      </c>
    </row>
    <row r="43" spans="1:7" x14ac:dyDescent="0.25">
      <c r="A43" s="199" t="s">
        <v>216</v>
      </c>
      <c r="B43" s="535">
        <v>1029.0747856197981</v>
      </c>
      <c r="C43" s="535">
        <v>1164.9058658918632</v>
      </c>
      <c r="D43" s="535">
        <v>1057.4506165627977</v>
      </c>
      <c r="E43" s="535">
        <v>1359.1785553779309</v>
      </c>
      <c r="F43" s="536">
        <v>1390.6913276291223</v>
      </c>
      <c r="G43" s="227">
        <v>2.3185159982478387E-2</v>
      </c>
    </row>
    <row r="44" spans="1:7" x14ac:dyDescent="0.25">
      <c r="A44" s="213" t="s">
        <v>217</v>
      </c>
      <c r="B44" s="537">
        <v>1835.2983827971896</v>
      </c>
      <c r="C44" s="537">
        <v>1977.8346330705817</v>
      </c>
      <c r="D44" s="537">
        <v>1891.9426622242588</v>
      </c>
      <c r="E44" s="537">
        <v>2139.0514468297433</v>
      </c>
      <c r="F44" s="538">
        <v>2376.9292852798849</v>
      </c>
      <c r="G44" s="230">
        <v>0.11120716091363625</v>
      </c>
    </row>
    <row r="45" spans="1:7" ht="13.8" thickBot="1" x14ac:dyDescent="0.3">
      <c r="A45" s="200" t="s">
        <v>218</v>
      </c>
      <c r="B45" s="541">
        <v>4523.5511820573975</v>
      </c>
      <c r="C45" s="541">
        <v>5019.5180398448574</v>
      </c>
      <c r="D45" s="541">
        <v>6360.416500344184</v>
      </c>
      <c r="E45" s="541">
        <v>5354.2794637804755</v>
      </c>
      <c r="F45" s="542">
        <v>6975.3262719555632</v>
      </c>
      <c r="G45" s="228">
        <v>0.30275722795958093</v>
      </c>
    </row>
  </sheetData>
  <mergeCells count="4">
    <mergeCell ref="A1:G1"/>
    <mergeCell ref="A13:G13"/>
    <mergeCell ref="A25:G25"/>
    <mergeCell ref="A37:G37"/>
  </mergeCells>
  <pageMargins left="0.78740157480314965" right="0.59055118110236227" top="0.78740157480314965" bottom="0.39370078740157483" header="0" footer="0.39370078740157483"/>
  <pageSetup paperSize="9" orientation="portrait" r:id="rId1"/>
  <headerFooter scaleWithDoc="0">
    <oddFooter>&amp;R&amp;9&amp;P</oddFooter>
  </headerFooter>
  <legacyDrawingHF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showZeros="0" zoomScaleNormal="100" workbookViewId="0"/>
  </sheetViews>
  <sheetFormatPr baseColWidth="10" defaultRowHeight="13.2" x14ac:dyDescent="0.25"/>
  <cols>
    <col min="1" max="1" width="18.88671875" customWidth="1"/>
    <col min="2" max="6" width="12.33203125" bestFit="1" customWidth="1"/>
    <col min="7" max="7" width="7.5546875" bestFit="1" customWidth="1"/>
  </cols>
  <sheetData>
    <row r="1" spans="1:7" ht="25.5" customHeight="1" thickBot="1" x14ac:dyDescent="0.3">
      <c r="A1" s="1053" t="s">
        <v>615</v>
      </c>
      <c r="B1" s="1053"/>
      <c r="C1" s="1053"/>
      <c r="D1" s="1053"/>
      <c r="E1" s="1053"/>
      <c r="F1" s="1053"/>
      <c r="G1" s="1053"/>
    </row>
    <row r="2" spans="1:7" ht="13.8" thickBot="1" x14ac:dyDescent="0.3">
      <c r="A2" s="189"/>
      <c r="B2" s="190" t="s">
        <v>900</v>
      </c>
      <c r="C2" s="190" t="s">
        <v>901</v>
      </c>
      <c r="D2" s="190" t="s">
        <v>902</v>
      </c>
      <c r="E2" s="190" t="s">
        <v>903</v>
      </c>
      <c r="F2" s="192" t="s">
        <v>904</v>
      </c>
      <c r="G2" s="225" t="s">
        <v>905</v>
      </c>
    </row>
    <row r="3" spans="1:7" ht="13.8" thickBot="1" x14ac:dyDescent="0.3">
      <c r="A3" s="193" t="s">
        <v>180</v>
      </c>
      <c r="B3" s="194">
        <v>1039564261.2128614</v>
      </c>
      <c r="C3" s="194">
        <v>1213115017.7073684</v>
      </c>
      <c r="D3" s="194">
        <v>1505778287.0264893</v>
      </c>
      <c r="E3" s="194">
        <v>1418338469.4286129</v>
      </c>
      <c r="F3" s="195">
        <v>1503943696.0039389</v>
      </c>
      <c r="G3" s="226">
        <v>6.0355992889209675E-2</v>
      </c>
    </row>
    <row r="4" spans="1:7" ht="13.8" thickTop="1" x14ac:dyDescent="0.25">
      <c r="A4" s="250" t="s">
        <v>219</v>
      </c>
      <c r="B4" s="35">
        <v>634586798.37805259</v>
      </c>
      <c r="C4" s="35">
        <v>760560322.22615361</v>
      </c>
      <c r="D4" s="35">
        <v>839932549.37433124</v>
      </c>
      <c r="E4" s="35">
        <v>814892560.43443263</v>
      </c>
      <c r="F4" s="224">
        <v>898333024.0933882</v>
      </c>
      <c r="G4" s="229">
        <v>0.10239443542652071</v>
      </c>
    </row>
    <row r="5" spans="1:7" x14ac:dyDescent="0.25">
      <c r="A5" s="196" t="s">
        <v>220</v>
      </c>
      <c r="B5" s="197">
        <v>219188286.71998575</v>
      </c>
      <c r="C5" s="197">
        <v>267682094.93677893</v>
      </c>
      <c r="D5" s="197">
        <v>438701991.83049035</v>
      </c>
      <c r="E5" s="197">
        <v>275275062.5782907</v>
      </c>
      <c r="F5" s="198">
        <v>329112687.96055365</v>
      </c>
      <c r="G5" s="227">
        <v>0.19557756114196145</v>
      </c>
    </row>
    <row r="6" spans="1:7" ht="13.8" thickBot="1" x14ac:dyDescent="0.3">
      <c r="A6" s="315" t="s">
        <v>221</v>
      </c>
      <c r="B6" s="242">
        <v>185789176.11482307</v>
      </c>
      <c r="C6" s="242">
        <v>184872600.54443586</v>
      </c>
      <c r="D6" s="242">
        <v>227143745.82166764</v>
      </c>
      <c r="E6" s="242">
        <v>328170846.41588944</v>
      </c>
      <c r="F6" s="243">
        <v>276497983.94999713</v>
      </c>
      <c r="G6" s="256">
        <v>-0.15745719959660132</v>
      </c>
    </row>
    <row r="7" spans="1:7" x14ac:dyDescent="0.25">
      <c r="A7" s="1"/>
      <c r="B7" s="1"/>
      <c r="C7" s="1"/>
      <c r="D7" s="1"/>
      <c r="E7" s="1"/>
      <c r="F7" s="1"/>
    </row>
    <row r="8" spans="1:7" x14ac:dyDescent="0.25">
      <c r="A8" s="1"/>
      <c r="B8" s="1"/>
      <c r="C8" s="1"/>
      <c r="D8" s="1"/>
      <c r="E8" s="1"/>
      <c r="F8" s="1"/>
    </row>
    <row r="9" spans="1:7" x14ac:dyDescent="0.25">
      <c r="A9" s="4"/>
      <c r="B9" s="2"/>
      <c r="C9" s="2"/>
      <c r="D9" s="1"/>
      <c r="E9" s="1"/>
      <c r="F9" s="1"/>
    </row>
    <row r="10" spans="1:7" ht="25.5" customHeight="1" x14ac:dyDescent="0.25">
      <c r="A10" s="1053" t="s">
        <v>616</v>
      </c>
      <c r="B10" s="1053"/>
      <c r="C10" s="1053"/>
      <c r="D10" s="1053"/>
      <c r="E10" s="1053"/>
      <c r="F10" s="1053"/>
      <c r="G10" s="1053"/>
    </row>
    <row r="11" spans="1:7" ht="13.8" thickBot="1" x14ac:dyDescent="0.3">
      <c r="A11" s="247"/>
      <c r="B11" s="248" t="s">
        <v>900</v>
      </c>
      <c r="C11" s="248" t="s">
        <v>901</v>
      </c>
      <c r="D11" s="248" t="s">
        <v>902</v>
      </c>
      <c r="E11" s="248" t="s">
        <v>903</v>
      </c>
      <c r="F11" s="249" t="s">
        <v>904</v>
      </c>
    </row>
    <row r="12" spans="1:7" ht="13.8" thickBot="1" x14ac:dyDescent="0.3">
      <c r="A12" s="203" t="s">
        <v>180</v>
      </c>
      <c r="B12" s="204">
        <v>1</v>
      </c>
      <c r="C12" s="204">
        <v>1</v>
      </c>
      <c r="D12" s="204">
        <v>1</v>
      </c>
      <c r="E12" s="204">
        <v>1</v>
      </c>
      <c r="F12" s="205">
        <v>1</v>
      </c>
    </row>
    <row r="13" spans="1:7" ht="13.8" thickTop="1" x14ac:dyDescent="0.25">
      <c r="A13" s="250" t="s">
        <v>219</v>
      </c>
      <c r="B13" s="218">
        <v>0.61043537379563151</v>
      </c>
      <c r="C13" s="218">
        <v>0.62694823749154061</v>
      </c>
      <c r="D13" s="218">
        <v>0.5578062564794809</v>
      </c>
      <c r="E13" s="218">
        <v>0.57454026524621971</v>
      </c>
      <c r="F13" s="219">
        <v>0.59731825498541502</v>
      </c>
    </row>
    <row r="14" spans="1:7" x14ac:dyDescent="0.25">
      <c r="A14" s="196" t="s">
        <v>220</v>
      </c>
      <c r="B14" s="206">
        <v>0.21084630830253667</v>
      </c>
      <c r="C14" s="206">
        <v>0.22065681409390489</v>
      </c>
      <c r="D14" s="206">
        <v>0.29134567526326194</v>
      </c>
      <c r="E14" s="206">
        <v>0.19408277256217063</v>
      </c>
      <c r="F14" s="207">
        <v>0.2188331177789595</v>
      </c>
    </row>
    <row r="15" spans="1:7" ht="13.8" thickBot="1" x14ac:dyDescent="0.3">
      <c r="A15" s="315" t="s">
        <v>221</v>
      </c>
      <c r="B15" s="321">
        <v>0.17871831790183179</v>
      </c>
      <c r="C15" s="321">
        <v>0.15239494841455456</v>
      </c>
      <c r="D15" s="321">
        <v>0.15084806825725719</v>
      </c>
      <c r="E15" s="321">
        <v>0.2313769621916095</v>
      </c>
      <c r="F15" s="339">
        <v>0.18384862723562556</v>
      </c>
    </row>
    <row r="16" spans="1:7" x14ac:dyDescent="0.25">
      <c r="A16" s="4"/>
      <c r="B16" s="2"/>
      <c r="C16" s="2"/>
      <c r="D16" s="1"/>
      <c r="E16" s="1"/>
      <c r="F16" s="1"/>
    </row>
    <row r="17" spans="1:7" x14ac:dyDescent="0.25">
      <c r="A17" s="4"/>
      <c r="B17" s="2"/>
      <c r="C17" s="2"/>
      <c r="D17" s="1"/>
      <c r="E17" s="1"/>
      <c r="F17" s="1"/>
    </row>
    <row r="19" spans="1:7" ht="25.5" customHeight="1" thickBot="1" x14ac:dyDescent="0.3">
      <c r="A19" s="1053" t="s">
        <v>617</v>
      </c>
      <c r="B19" s="1053"/>
      <c r="C19" s="1053"/>
      <c r="D19" s="1053"/>
      <c r="E19" s="1053"/>
      <c r="F19" s="1053"/>
      <c r="G19" s="1053"/>
    </row>
    <row r="20" spans="1:7" ht="13.8" thickBot="1" x14ac:dyDescent="0.3">
      <c r="A20" s="189"/>
      <c r="B20" s="190" t="s">
        <v>900</v>
      </c>
      <c r="C20" s="190" t="s">
        <v>901</v>
      </c>
      <c r="D20" s="190" t="s">
        <v>902</v>
      </c>
      <c r="E20" s="190" t="s">
        <v>903</v>
      </c>
      <c r="F20" s="192" t="s">
        <v>904</v>
      </c>
      <c r="G20" s="225" t="s">
        <v>905</v>
      </c>
    </row>
    <row r="21" spans="1:7" ht="13.8" thickBot="1" x14ac:dyDescent="0.3">
      <c r="A21" s="544" t="s">
        <v>180</v>
      </c>
      <c r="B21" s="532">
        <v>147.86996718145539</v>
      </c>
      <c r="C21" s="532">
        <v>158.50072529332451</v>
      </c>
      <c r="D21" s="532">
        <v>144.98258974087625</v>
      </c>
      <c r="E21" s="532">
        <v>160.91005761685471</v>
      </c>
      <c r="F21" s="533">
        <v>178.82939536013092</v>
      </c>
      <c r="G21" s="226">
        <v>0.1113624468766532</v>
      </c>
    </row>
    <row r="22" spans="1:7" ht="13.8" thickTop="1" x14ac:dyDescent="0.25">
      <c r="A22" s="250" t="s">
        <v>219</v>
      </c>
      <c r="B22" s="48">
        <v>222.90356478302331</v>
      </c>
      <c r="C22" s="48">
        <v>230.96758060116687</v>
      </c>
      <c r="D22" s="48">
        <v>238.85513416463266</v>
      </c>
      <c r="E22" s="48">
        <v>262.33917425374403</v>
      </c>
      <c r="F22" s="534">
        <v>266.07629983347124</v>
      </c>
      <c r="G22" s="229">
        <v>1.4245396595296667E-2</v>
      </c>
    </row>
    <row r="23" spans="1:7" x14ac:dyDescent="0.25">
      <c r="A23" s="196" t="s">
        <v>220</v>
      </c>
      <c r="B23" s="535">
        <v>107.47007843744208</v>
      </c>
      <c r="C23" s="535">
        <v>116.64383479318089</v>
      </c>
      <c r="D23" s="535">
        <v>103.09979542261293</v>
      </c>
      <c r="E23" s="535">
        <v>114.93207455759746</v>
      </c>
      <c r="F23" s="536">
        <v>127.51251774873504</v>
      </c>
      <c r="G23" s="227">
        <v>0.10945981128038351</v>
      </c>
    </row>
    <row r="24" spans="1:7" ht="13.8" thickBot="1" x14ac:dyDescent="0.3">
      <c r="A24" s="315" t="s">
        <v>221</v>
      </c>
      <c r="B24" s="529">
        <v>86.662703350089501</v>
      </c>
      <c r="C24" s="529">
        <v>89.48814248725877</v>
      </c>
      <c r="D24" s="529">
        <v>86.884732632466992</v>
      </c>
      <c r="E24" s="529">
        <v>99.05210489495704</v>
      </c>
      <c r="F24" s="531">
        <v>112.73256150543848</v>
      </c>
      <c r="G24" s="256">
        <v>0.13811373948074412</v>
      </c>
    </row>
    <row r="28" spans="1:7" ht="25.5" customHeight="1" thickBot="1" x14ac:dyDescent="0.3">
      <c r="A28" s="1053" t="s">
        <v>618</v>
      </c>
      <c r="B28" s="1053"/>
      <c r="C28" s="1053"/>
      <c r="D28" s="1053"/>
      <c r="E28" s="1053"/>
      <c r="F28" s="1053"/>
      <c r="G28" s="1053"/>
    </row>
    <row r="29" spans="1:7" ht="13.8" thickBot="1" x14ac:dyDescent="0.3">
      <c r="A29" s="189"/>
      <c r="B29" s="190" t="s">
        <v>900</v>
      </c>
      <c r="C29" s="190" t="s">
        <v>901</v>
      </c>
      <c r="D29" s="190" t="s">
        <v>902</v>
      </c>
      <c r="E29" s="190" t="s">
        <v>903</v>
      </c>
      <c r="F29" s="192" t="s">
        <v>904</v>
      </c>
      <c r="G29" s="225" t="s">
        <v>905</v>
      </c>
    </row>
    <row r="30" spans="1:7" ht="13.8" thickBot="1" x14ac:dyDescent="0.3">
      <c r="A30" s="544" t="s">
        <v>180</v>
      </c>
      <c r="B30" s="532">
        <v>540.38549244123521</v>
      </c>
      <c r="C30" s="532">
        <v>573.55273916250223</v>
      </c>
      <c r="D30" s="532">
        <v>646.24904603812513</v>
      </c>
      <c r="E30" s="532">
        <v>658.27483434919338</v>
      </c>
      <c r="F30" s="533">
        <v>639.37721828493682</v>
      </c>
      <c r="G30" s="226">
        <v>-2.8707790543048506E-2</v>
      </c>
    </row>
    <row r="31" spans="1:7" ht="13.8" thickTop="1" x14ac:dyDescent="0.25">
      <c r="A31" s="250" t="s">
        <v>219</v>
      </c>
      <c r="B31" s="48">
        <v>581.66211271192469</v>
      </c>
      <c r="C31" s="48">
        <v>602.67330320877159</v>
      </c>
      <c r="D31" s="48">
        <v>630.84484947193903</v>
      </c>
      <c r="E31" s="48">
        <v>664.53200973137041</v>
      </c>
      <c r="F31" s="534">
        <v>679.97843584476641</v>
      </c>
      <c r="G31" s="229">
        <v>2.3244066331191471E-2</v>
      </c>
    </row>
    <row r="32" spans="1:7" x14ac:dyDescent="0.25">
      <c r="A32" s="196" t="s">
        <v>220</v>
      </c>
      <c r="B32" s="535">
        <v>449.00070139114951</v>
      </c>
      <c r="C32" s="535">
        <v>511.25831202496704</v>
      </c>
      <c r="D32" s="535">
        <v>764.61319117170774</v>
      </c>
      <c r="E32" s="535">
        <v>755.72554971743079</v>
      </c>
      <c r="F32" s="536">
        <v>725.26226357051075</v>
      </c>
      <c r="G32" s="227">
        <v>-4.0309985759129585E-2</v>
      </c>
    </row>
    <row r="33" spans="1:7" ht="13.8" thickBot="1" x14ac:dyDescent="0.3">
      <c r="A33" s="315" t="s">
        <v>221</v>
      </c>
      <c r="B33" s="529">
        <v>539.16347664807324</v>
      </c>
      <c r="C33" s="529">
        <v>561.00874737610934</v>
      </c>
      <c r="D33" s="529">
        <v>534.66931694284619</v>
      </c>
      <c r="E33" s="529">
        <v>581.74806194339556</v>
      </c>
      <c r="F33" s="531">
        <v>478.95300451656425</v>
      </c>
      <c r="G33" s="256">
        <v>-0.17670030061369302</v>
      </c>
    </row>
  </sheetData>
  <mergeCells count="4">
    <mergeCell ref="A28:G28"/>
    <mergeCell ref="A1:G1"/>
    <mergeCell ref="A10:G10"/>
    <mergeCell ref="A19:G19"/>
  </mergeCells>
  <pageMargins left="0.78740157480314965" right="0.59055118110236227" top="0.78740157480314965" bottom="0.39370078740157483" header="0" footer="0.39370078740157483"/>
  <pageSetup paperSize="9" orientation="portrait" r:id="rId1"/>
  <headerFooter scaleWithDoc="0">
    <oddFooter>&amp;R&amp;9&amp;P</oddFooter>
  </headerFooter>
  <legacyDrawingHF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Zeros="0" topLeftCell="A5" zoomScaleNormal="100" workbookViewId="0"/>
  </sheetViews>
  <sheetFormatPr baseColWidth="10" defaultRowHeight="13.2" x14ac:dyDescent="0.25"/>
  <cols>
    <col min="1" max="1" width="18.33203125" customWidth="1"/>
    <col min="2" max="6" width="12.33203125" bestFit="1" customWidth="1"/>
    <col min="7" max="7" width="7.5546875" bestFit="1" customWidth="1"/>
  </cols>
  <sheetData>
    <row r="1" spans="1:7" ht="25.5" customHeight="1" thickBot="1" x14ac:dyDescent="0.3">
      <c r="A1" s="1053" t="s">
        <v>611</v>
      </c>
      <c r="B1" s="1053"/>
      <c r="C1" s="1053"/>
      <c r="D1" s="1053"/>
      <c r="E1" s="1053"/>
      <c r="F1" s="1053"/>
      <c r="G1" s="1053"/>
    </row>
    <row r="2" spans="1:7" ht="13.8" thickBot="1" x14ac:dyDescent="0.3">
      <c r="A2" s="189"/>
      <c r="B2" s="190" t="s">
        <v>900</v>
      </c>
      <c r="C2" s="190" t="s">
        <v>901</v>
      </c>
      <c r="D2" s="190" t="s">
        <v>902</v>
      </c>
      <c r="E2" s="190" t="s">
        <v>903</v>
      </c>
      <c r="F2" s="192" t="s">
        <v>904</v>
      </c>
      <c r="G2" s="225" t="s">
        <v>905</v>
      </c>
    </row>
    <row r="3" spans="1:7" ht="13.8" thickBot="1" x14ac:dyDescent="0.3">
      <c r="A3" s="193" t="s">
        <v>180</v>
      </c>
      <c r="B3" s="194">
        <v>1039564261.2128572</v>
      </c>
      <c r="C3" s="194">
        <v>1213115017.7073689</v>
      </c>
      <c r="D3" s="194">
        <v>1505778287.0265009</v>
      </c>
      <c r="E3" s="194">
        <v>1418338469.4286149</v>
      </c>
      <c r="F3" s="195">
        <v>1503943696.003937</v>
      </c>
      <c r="G3" s="226">
        <v>6.0355992889207011E-2</v>
      </c>
    </row>
    <row r="4" spans="1:7" ht="13.8" thickTop="1" x14ac:dyDescent="0.25">
      <c r="A4" s="250" t="s">
        <v>222</v>
      </c>
      <c r="B4" s="35">
        <v>942749547.73277211</v>
      </c>
      <c r="C4" s="35">
        <v>1073636254.3177668</v>
      </c>
      <c r="D4" s="35">
        <v>1407034516.2898593</v>
      </c>
      <c r="E4" s="35">
        <v>1317920634.172097</v>
      </c>
      <c r="F4" s="224">
        <v>1424613659.9853096</v>
      </c>
      <c r="G4" s="229">
        <v>8.0955577329006712E-2</v>
      </c>
    </row>
    <row r="5" spans="1:7" ht="13.8" thickBot="1" x14ac:dyDescent="0.3">
      <c r="A5" s="200" t="s">
        <v>223</v>
      </c>
      <c r="B5" s="201">
        <v>96814713.480085075</v>
      </c>
      <c r="C5" s="201">
        <v>139478763.38960201</v>
      </c>
      <c r="D5" s="201">
        <v>98743770.736641675</v>
      </c>
      <c r="E5" s="201">
        <v>100417835.25651798</v>
      </c>
      <c r="F5" s="202">
        <v>79330036.01862748</v>
      </c>
      <c r="G5" s="251">
        <v>-0.21000053610020153</v>
      </c>
    </row>
    <row r="6" spans="1:7" x14ac:dyDescent="0.25">
      <c r="A6" s="1"/>
      <c r="B6" s="1"/>
      <c r="C6" s="1"/>
      <c r="D6" s="1"/>
      <c r="E6" s="1"/>
      <c r="F6" s="1"/>
    </row>
    <row r="7" spans="1:7" x14ac:dyDescent="0.25">
      <c r="A7" s="4"/>
      <c r="B7" s="2"/>
      <c r="C7" s="2"/>
      <c r="D7" s="1"/>
      <c r="E7" s="1"/>
      <c r="F7" s="1"/>
    </row>
    <row r="8" spans="1:7" ht="25.5" customHeight="1" thickBot="1" x14ac:dyDescent="0.3">
      <c r="A8" s="1053" t="s">
        <v>612</v>
      </c>
      <c r="B8" s="1053"/>
      <c r="C8" s="1053"/>
      <c r="D8" s="1053"/>
      <c r="E8" s="1053"/>
      <c r="F8" s="1053"/>
      <c r="G8" s="1053"/>
    </row>
    <row r="9" spans="1:7" ht="13.8" thickBot="1" x14ac:dyDescent="0.3">
      <c r="A9" s="550"/>
      <c r="B9" s="551" t="s">
        <v>900</v>
      </c>
      <c r="C9" s="551" t="s">
        <v>901</v>
      </c>
      <c r="D9" s="551" t="s">
        <v>902</v>
      </c>
      <c r="E9" s="551" t="s">
        <v>903</v>
      </c>
      <c r="F9" s="552" t="s">
        <v>904</v>
      </c>
    </row>
    <row r="10" spans="1:7" ht="13.8" thickBot="1" x14ac:dyDescent="0.3">
      <c r="A10" s="203" t="s">
        <v>180</v>
      </c>
      <c r="B10" s="204">
        <v>1</v>
      </c>
      <c r="C10" s="204">
        <v>1</v>
      </c>
      <c r="D10" s="204">
        <v>1</v>
      </c>
      <c r="E10" s="204">
        <v>1</v>
      </c>
      <c r="F10" s="205">
        <v>1</v>
      </c>
    </row>
    <row r="11" spans="1:7" ht="13.8" thickTop="1" x14ac:dyDescent="0.25">
      <c r="A11" s="250" t="s">
        <v>222</v>
      </c>
      <c r="B11" s="218">
        <v>0.90686990973782455</v>
      </c>
      <c r="C11" s="218">
        <v>0.88502428759541785</v>
      </c>
      <c r="D11" s="218">
        <v>0.93442343299315767</v>
      </c>
      <c r="E11" s="218">
        <v>0.92920037253380583</v>
      </c>
      <c r="F11" s="219">
        <v>0.94725199072983135</v>
      </c>
    </row>
    <row r="12" spans="1:7" ht="13.8" thickBot="1" x14ac:dyDescent="0.3">
      <c r="A12" s="200" t="s">
        <v>223</v>
      </c>
      <c r="B12" s="208">
        <v>9.3130090262175391E-2</v>
      </c>
      <c r="C12" s="208">
        <v>0.11497571240458214</v>
      </c>
      <c r="D12" s="208">
        <v>6.5576567006842376E-2</v>
      </c>
      <c r="E12" s="208">
        <v>7.0799627466194184E-2</v>
      </c>
      <c r="F12" s="209">
        <v>5.2748009270168719E-2</v>
      </c>
    </row>
    <row r="13" spans="1:7" x14ac:dyDescent="0.25">
      <c r="A13" s="4"/>
      <c r="B13" s="2"/>
      <c r="C13" s="2"/>
      <c r="D13" s="1"/>
      <c r="E13" s="1"/>
      <c r="F13" s="1"/>
    </row>
    <row r="15" spans="1:7" ht="25.5" customHeight="1" thickBot="1" x14ac:dyDescent="0.3">
      <c r="A15" s="1053" t="s">
        <v>613</v>
      </c>
      <c r="B15" s="1053"/>
      <c r="C15" s="1053"/>
      <c r="D15" s="1053"/>
      <c r="E15" s="1053"/>
      <c r="F15" s="1053"/>
      <c r="G15" s="1053"/>
    </row>
    <row r="16" spans="1:7" ht="13.8" thickBot="1" x14ac:dyDescent="0.3">
      <c r="A16" s="189"/>
      <c r="B16" s="190" t="s">
        <v>900</v>
      </c>
      <c r="C16" s="190" t="s">
        <v>901</v>
      </c>
      <c r="D16" s="190" t="s">
        <v>902</v>
      </c>
      <c r="E16" s="190" t="s">
        <v>903</v>
      </c>
      <c r="F16" s="192" t="s">
        <v>904</v>
      </c>
      <c r="G16" s="225" t="s">
        <v>905</v>
      </c>
    </row>
    <row r="17" spans="1:7" ht="13.8" thickBot="1" x14ac:dyDescent="0.3">
      <c r="A17" s="544" t="s">
        <v>180</v>
      </c>
      <c r="B17" s="532">
        <v>147.86996718145511</v>
      </c>
      <c r="C17" s="532">
        <v>158.50072529332525</v>
      </c>
      <c r="D17" s="532">
        <v>144.98258974087847</v>
      </c>
      <c r="E17" s="532">
        <v>160.91005761685548</v>
      </c>
      <c r="F17" s="533">
        <v>178.82939536013069</v>
      </c>
      <c r="G17" s="226">
        <v>0.11136244687664654</v>
      </c>
    </row>
    <row r="18" spans="1:7" ht="13.8" thickTop="1" x14ac:dyDescent="0.25">
      <c r="A18" s="250" t="s">
        <v>222</v>
      </c>
      <c r="B18" s="48">
        <v>140.2601945794604</v>
      </c>
      <c r="C18" s="48">
        <v>147.26982804867535</v>
      </c>
      <c r="D18" s="48">
        <v>139.33392355413585</v>
      </c>
      <c r="E18" s="48">
        <v>155.89909849843809</v>
      </c>
      <c r="F18" s="534">
        <v>176.04204001290339</v>
      </c>
      <c r="G18" s="229">
        <v>0.12920499033332833</v>
      </c>
    </row>
    <row r="19" spans="1:7" ht="13.8" thickBot="1" x14ac:dyDescent="0.3">
      <c r="A19" s="200" t="s">
        <v>223</v>
      </c>
      <c r="B19" s="541">
        <v>313.49245448862825</v>
      </c>
      <c r="C19" s="541">
        <v>383.79363226562833</v>
      </c>
      <c r="D19" s="541">
        <v>343.29680846492147</v>
      </c>
      <c r="E19" s="541">
        <v>278.31775517584009</v>
      </c>
      <c r="F19" s="542">
        <v>249.87979833317112</v>
      </c>
      <c r="G19" s="251">
        <v>-0.10217801887882427</v>
      </c>
    </row>
    <row r="22" spans="1:7" ht="38.25" customHeight="1" thickBot="1" x14ac:dyDescent="0.3">
      <c r="A22" s="1053" t="s">
        <v>614</v>
      </c>
      <c r="B22" s="1053"/>
      <c r="C22" s="1053"/>
      <c r="D22" s="1053"/>
      <c r="E22" s="1053"/>
      <c r="F22" s="1053"/>
      <c r="G22" s="1053"/>
    </row>
    <row r="23" spans="1:7" ht="13.8" thickBot="1" x14ac:dyDescent="0.3">
      <c r="A23" s="189"/>
      <c r="B23" s="190" t="s">
        <v>900</v>
      </c>
      <c r="C23" s="190" t="s">
        <v>901</v>
      </c>
      <c r="D23" s="190" t="s">
        <v>902</v>
      </c>
      <c r="E23" s="190" t="s">
        <v>903</v>
      </c>
      <c r="F23" s="192" t="s">
        <v>904</v>
      </c>
      <c r="G23" s="225" t="s">
        <v>905</v>
      </c>
    </row>
    <row r="24" spans="1:7" ht="13.8" thickBot="1" x14ac:dyDescent="0.3">
      <c r="A24" s="544" t="s">
        <v>180</v>
      </c>
      <c r="B24" s="532">
        <v>540.38549244123487</v>
      </c>
      <c r="C24" s="532">
        <v>573.55273916250451</v>
      </c>
      <c r="D24" s="532">
        <v>646.24904603813468</v>
      </c>
      <c r="E24" s="532">
        <v>658.27483434919566</v>
      </c>
      <c r="F24" s="533">
        <v>639.37721828493363</v>
      </c>
      <c r="G24" s="226">
        <v>-2.870779054305661E-2</v>
      </c>
    </row>
    <row r="25" spans="1:7" ht="13.8" thickTop="1" x14ac:dyDescent="0.25">
      <c r="A25" s="250" t="s">
        <v>222</v>
      </c>
      <c r="B25" s="48">
        <v>515.55435330730575</v>
      </c>
      <c r="C25" s="48">
        <v>537.80830402302456</v>
      </c>
      <c r="D25" s="48">
        <v>640.04151840894463</v>
      </c>
      <c r="E25" s="48">
        <v>653.15167175487693</v>
      </c>
      <c r="F25" s="534">
        <v>627.49438951978823</v>
      </c>
      <c r="G25" s="229">
        <v>-3.9282272930808215E-2</v>
      </c>
    </row>
    <row r="26" spans="1:7" ht="13.8" thickBot="1" x14ac:dyDescent="0.3">
      <c r="A26" s="200" t="s">
        <v>223</v>
      </c>
      <c r="B26" s="541">
        <v>1017.6840484967234</v>
      </c>
      <c r="C26" s="541">
        <v>1174.3489317378871</v>
      </c>
      <c r="D26" s="541">
        <v>749.88216879792026</v>
      </c>
      <c r="E26" s="541">
        <v>733.81716226990704</v>
      </c>
      <c r="F26" s="542">
        <v>968.85740969238293</v>
      </c>
      <c r="G26" s="251">
        <v>0.32029810626863631</v>
      </c>
    </row>
  </sheetData>
  <mergeCells count="4">
    <mergeCell ref="A1:G1"/>
    <mergeCell ref="A8:G8"/>
    <mergeCell ref="A15:G15"/>
    <mergeCell ref="A22:G22"/>
  </mergeCells>
  <pageMargins left="0.78740157480314965" right="0.59055118110236227" top="0.78740157480314965" bottom="0.39370078740157483" header="0" footer="0.39370078740157483"/>
  <pageSetup paperSize="9" fitToHeight="0" orientation="portrait" r:id="rId1"/>
  <headerFooter scaleWithDoc="0">
    <oddFooter>&amp;R&amp;9&amp;P</oddFooter>
  </headerFooter>
  <legacyDrawingHF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4"/>
  <sheetViews>
    <sheetView showZeros="0" workbookViewId="0"/>
  </sheetViews>
  <sheetFormatPr baseColWidth="10" defaultRowHeight="13.2" x14ac:dyDescent="0.25"/>
  <cols>
    <col min="1" max="1" width="13.33203125" customWidth="1"/>
    <col min="2" max="2" width="12.33203125" bestFit="1" customWidth="1"/>
    <col min="3" max="5" width="9.88671875" bestFit="1" customWidth="1"/>
    <col min="6" max="12" width="10.88671875" bestFit="1" customWidth="1"/>
    <col min="13" max="14" width="9.88671875" bestFit="1" customWidth="1"/>
  </cols>
  <sheetData>
    <row r="1" spans="1:14" ht="13.8" thickBot="1" x14ac:dyDescent="0.3">
      <c r="A1" s="1055" t="s">
        <v>525</v>
      </c>
      <c r="B1" s="1055"/>
      <c r="C1" s="1055"/>
      <c r="D1" s="1055"/>
      <c r="E1" s="1055"/>
      <c r="F1" s="1055"/>
      <c r="G1" s="1055"/>
      <c r="H1" s="1055"/>
      <c r="I1" s="1055"/>
      <c r="J1" s="1055"/>
      <c r="K1" s="1055"/>
      <c r="L1" s="1055"/>
      <c r="M1" s="1055"/>
      <c r="N1" s="1055"/>
    </row>
    <row r="2" spans="1:14" ht="13.8" thickBot="1" x14ac:dyDescent="0.3">
      <c r="A2" s="255"/>
      <c r="B2" s="257" t="s">
        <v>180</v>
      </c>
      <c r="C2" s="190" t="s">
        <v>181</v>
      </c>
      <c r="D2" s="232" t="s">
        <v>182</v>
      </c>
      <c r="E2" s="258" t="s">
        <v>183</v>
      </c>
      <c r="F2" s="258" t="s">
        <v>184</v>
      </c>
      <c r="G2" s="258" t="s">
        <v>185</v>
      </c>
      <c r="H2" s="258" t="s">
        <v>186</v>
      </c>
      <c r="I2" s="258" t="s">
        <v>187</v>
      </c>
      <c r="J2" s="258" t="s">
        <v>188</v>
      </c>
      <c r="K2" s="258" t="s">
        <v>189</v>
      </c>
      <c r="L2" s="258" t="s">
        <v>190</v>
      </c>
      <c r="M2" s="258" t="s">
        <v>191</v>
      </c>
      <c r="N2" s="192" t="s">
        <v>192</v>
      </c>
    </row>
    <row r="3" spans="1:14" ht="13.8" thickBot="1" x14ac:dyDescent="0.3">
      <c r="A3" s="193" t="s">
        <v>180</v>
      </c>
      <c r="B3" s="260">
        <v>1503943696.0039389</v>
      </c>
      <c r="C3" s="194">
        <v>86849456.178819984</v>
      </c>
      <c r="D3" s="261">
        <v>71151587.779892311</v>
      </c>
      <c r="E3" s="262">
        <v>77067310.913463399</v>
      </c>
      <c r="F3" s="262">
        <v>141607169.0062435</v>
      </c>
      <c r="G3" s="262">
        <v>147591576.37191531</v>
      </c>
      <c r="H3" s="262">
        <v>141089709.17776826</v>
      </c>
      <c r="I3" s="262">
        <v>170900040.69001651</v>
      </c>
      <c r="J3" s="262">
        <v>159812458.25767177</v>
      </c>
      <c r="K3" s="262">
        <v>184157920.5968098</v>
      </c>
      <c r="L3" s="262">
        <v>161230134.02072829</v>
      </c>
      <c r="M3" s="262">
        <v>84366160.726439729</v>
      </c>
      <c r="N3" s="195">
        <v>78120172.284170136</v>
      </c>
    </row>
    <row r="4" spans="1:14" ht="13.8" thickTop="1" x14ac:dyDescent="0.25">
      <c r="A4" s="217" t="s">
        <v>195</v>
      </c>
      <c r="B4" s="273">
        <v>358491431.43660194</v>
      </c>
      <c r="C4" s="35">
        <v>5735236.992953388</v>
      </c>
      <c r="D4" s="274">
        <v>11648526.910520751</v>
      </c>
      <c r="E4" s="37">
        <v>10131482.100584712</v>
      </c>
      <c r="F4" s="37">
        <v>25950303.008065011</v>
      </c>
      <c r="G4" s="37">
        <v>33365331.641384564</v>
      </c>
      <c r="H4" s="37">
        <v>16917319.466047823</v>
      </c>
      <c r="I4" s="37">
        <v>62477073.356022209</v>
      </c>
      <c r="J4" s="37">
        <v>61204602.004878424</v>
      </c>
      <c r="K4" s="37">
        <v>35456088.56574849</v>
      </c>
      <c r="L4" s="37">
        <v>55166940.470549181</v>
      </c>
      <c r="M4" s="37">
        <v>23396420.234257501</v>
      </c>
      <c r="N4" s="224">
        <v>17042106.685589835</v>
      </c>
    </row>
    <row r="5" spans="1:14" x14ac:dyDescent="0.25">
      <c r="A5" s="196" t="s">
        <v>196</v>
      </c>
      <c r="B5" s="263">
        <v>1111685029.5216646</v>
      </c>
      <c r="C5" s="197">
        <v>80474787.750596061</v>
      </c>
      <c r="D5" s="264">
        <v>58281984.821658432</v>
      </c>
      <c r="E5" s="265">
        <v>65814240.998647787</v>
      </c>
      <c r="F5" s="265">
        <v>113324588.27267888</v>
      </c>
      <c r="G5" s="265">
        <v>112046969.4369712</v>
      </c>
      <c r="H5" s="265">
        <v>120346198.30419248</v>
      </c>
      <c r="I5" s="265">
        <v>104267310.50829515</v>
      </c>
      <c r="J5" s="265">
        <v>89458640.237374365</v>
      </c>
      <c r="K5" s="265">
        <v>146063913.73755792</v>
      </c>
      <c r="L5" s="265">
        <v>101199622.02278736</v>
      </c>
      <c r="M5" s="265">
        <v>59852761.061359994</v>
      </c>
      <c r="N5" s="198">
        <v>60554012.369545005</v>
      </c>
    </row>
    <row r="6" spans="1:14" x14ac:dyDescent="0.25">
      <c r="A6" s="210" t="s">
        <v>197</v>
      </c>
      <c r="B6" s="374">
        <v>25515512.861298621</v>
      </c>
      <c r="C6" s="220">
        <v>179360.01816981539</v>
      </c>
      <c r="D6" s="353">
        <v>1221076.0477131363</v>
      </c>
      <c r="E6" s="488">
        <v>1121587.8142309086</v>
      </c>
      <c r="F6" s="488">
        <v>1836195.3351486772</v>
      </c>
      <c r="G6" s="488">
        <v>1688864.2477243103</v>
      </c>
      <c r="H6" s="488">
        <v>2016958.0147564267</v>
      </c>
      <c r="I6" s="488">
        <v>1627721.0466484383</v>
      </c>
      <c r="J6" s="488">
        <v>7933406.3310542768</v>
      </c>
      <c r="K6" s="488">
        <v>2044100.5349707343</v>
      </c>
      <c r="L6" s="488">
        <v>4498438.8691100944</v>
      </c>
      <c r="M6" s="488">
        <v>823751.37273649941</v>
      </c>
      <c r="N6" s="221">
        <v>524053.22903530183</v>
      </c>
    </row>
    <row r="7" spans="1:14" ht="13.8" thickBot="1" x14ac:dyDescent="0.3">
      <c r="A7" s="196" t="s">
        <v>198</v>
      </c>
      <c r="B7" s="263">
        <v>8251722.1843738556</v>
      </c>
      <c r="C7" s="197">
        <v>460071.41710071918</v>
      </c>
      <c r="D7" s="264">
        <v>0</v>
      </c>
      <c r="E7" s="265">
        <v>0</v>
      </c>
      <c r="F7" s="265">
        <v>496082.39035092044</v>
      </c>
      <c r="G7" s="265">
        <v>490411.04583523382</v>
      </c>
      <c r="H7" s="265">
        <v>1809233.392771523</v>
      </c>
      <c r="I7" s="265">
        <v>2527935.7790507032</v>
      </c>
      <c r="J7" s="265">
        <v>1215809.6843647109</v>
      </c>
      <c r="K7" s="265">
        <v>593817.75853268034</v>
      </c>
      <c r="L7" s="265">
        <v>365132.65828163107</v>
      </c>
      <c r="M7" s="265">
        <v>293228.05808573368</v>
      </c>
      <c r="N7" s="198">
        <v>0</v>
      </c>
    </row>
    <row r="8" spans="1:14" x14ac:dyDescent="0.25">
      <c r="A8" s="489"/>
      <c r="B8" s="490"/>
      <c r="C8" s="490"/>
      <c r="D8" s="490"/>
      <c r="E8" s="490"/>
      <c r="F8" s="490"/>
      <c r="G8" s="490"/>
      <c r="H8" s="490"/>
      <c r="I8" s="490"/>
      <c r="J8" s="490"/>
      <c r="K8" s="490"/>
      <c r="L8" s="490"/>
      <c r="M8" s="490"/>
      <c r="N8" s="490"/>
    </row>
    <row r="10" spans="1:14" ht="13.8" thickBot="1" x14ac:dyDescent="0.3">
      <c r="A10" s="1056" t="s">
        <v>526</v>
      </c>
      <c r="B10" s="1056"/>
      <c r="C10" s="1056"/>
      <c r="D10" s="1056"/>
      <c r="E10" s="1056"/>
      <c r="F10" s="1056"/>
      <c r="G10" s="1056"/>
      <c r="H10" s="1056"/>
      <c r="I10" s="1056"/>
      <c r="J10" s="1056"/>
      <c r="K10" s="1056"/>
      <c r="L10" s="1056"/>
      <c r="M10" s="1056"/>
      <c r="N10" s="1056"/>
    </row>
    <row r="11" spans="1:14" ht="13.8" thickBot="1" x14ac:dyDescent="0.3">
      <c r="A11" s="189"/>
      <c r="B11" s="259" t="s">
        <v>180</v>
      </c>
      <c r="C11" s="190" t="s">
        <v>181</v>
      </c>
      <c r="D11" s="232" t="s">
        <v>182</v>
      </c>
      <c r="E11" s="258" t="s">
        <v>183</v>
      </c>
      <c r="F11" s="258" t="s">
        <v>184</v>
      </c>
      <c r="G11" s="258" t="s">
        <v>185</v>
      </c>
      <c r="H11" s="258" t="s">
        <v>186</v>
      </c>
      <c r="I11" s="258" t="s">
        <v>187</v>
      </c>
      <c r="J11" s="258" t="s">
        <v>188</v>
      </c>
      <c r="K11" s="258" t="s">
        <v>189</v>
      </c>
      <c r="L11" s="258" t="s">
        <v>190</v>
      </c>
      <c r="M11" s="258" t="s">
        <v>191</v>
      </c>
      <c r="N11" s="258" t="s">
        <v>192</v>
      </c>
    </row>
    <row r="12" spans="1:14" ht="13.8" thickBot="1" x14ac:dyDescent="0.3">
      <c r="A12" s="203" t="s">
        <v>180</v>
      </c>
      <c r="B12" s="270">
        <v>1</v>
      </c>
      <c r="C12" s="204">
        <v>5.7747810911793949E-2</v>
      </c>
      <c r="D12" s="204">
        <v>4.7310007661155132E-2</v>
      </c>
      <c r="E12" s="204">
        <v>5.124348146691627E-2</v>
      </c>
      <c r="F12" s="204">
        <v>9.415722768246014E-2</v>
      </c>
      <c r="G12" s="204">
        <v>9.8136370905423015E-2</v>
      </c>
      <c r="H12" s="204">
        <v>9.3813159064831605E-2</v>
      </c>
      <c r="I12" s="204">
        <v>0.11363460024740774</v>
      </c>
      <c r="J12" s="204">
        <v>0.10626226146783438</v>
      </c>
      <c r="K12" s="204">
        <v>0.12245000998782569</v>
      </c>
      <c r="L12" s="204">
        <v>0.10720490032248256</v>
      </c>
      <c r="M12" s="204">
        <v>5.6096621802136114E-2</v>
      </c>
      <c r="N12" s="204">
        <v>5.1943548479733467E-2</v>
      </c>
    </row>
    <row r="13" spans="1:14" ht="13.8" thickTop="1" x14ac:dyDescent="0.25">
      <c r="A13" s="217" t="s">
        <v>195</v>
      </c>
      <c r="B13" s="277">
        <v>1</v>
      </c>
      <c r="C13" s="218">
        <v>1.5998254044651123E-2</v>
      </c>
      <c r="D13" s="218">
        <v>3.2493180837937979E-2</v>
      </c>
      <c r="E13" s="218">
        <v>2.8261434478320111E-2</v>
      </c>
      <c r="F13" s="218">
        <v>7.2387512594298195E-2</v>
      </c>
      <c r="G13" s="218">
        <v>9.3071489903337107E-2</v>
      </c>
      <c r="H13" s="218">
        <v>4.7190303540182651E-2</v>
      </c>
      <c r="I13" s="218">
        <v>0.17427773128538801</v>
      </c>
      <c r="J13" s="218">
        <v>0.17072821450602024</v>
      </c>
      <c r="K13" s="218">
        <v>9.8903587245205288E-2</v>
      </c>
      <c r="L13" s="218">
        <v>0.15388635719820623</v>
      </c>
      <c r="M13" s="218">
        <v>6.5263541001523442E-2</v>
      </c>
      <c r="N13" s="218">
        <v>4.7538393364929495E-2</v>
      </c>
    </row>
    <row r="14" spans="1:14" x14ac:dyDescent="0.25">
      <c r="A14" s="196" t="s">
        <v>196</v>
      </c>
      <c r="B14" s="271">
        <v>1</v>
      </c>
      <c r="C14" s="206">
        <v>7.238991765970143E-2</v>
      </c>
      <c r="D14" s="206">
        <v>5.2426706552606887E-2</v>
      </c>
      <c r="E14" s="206">
        <v>5.9202237370207557E-2</v>
      </c>
      <c r="F14" s="206">
        <v>0.10193947499809379</v>
      </c>
      <c r="G14" s="206">
        <v>0.10079021167100066</v>
      </c>
      <c r="H14" s="206">
        <v>0.10825566154828495</v>
      </c>
      <c r="I14" s="206">
        <v>9.3792133328591501E-2</v>
      </c>
      <c r="J14" s="206">
        <v>8.047121069523315E-2</v>
      </c>
      <c r="K14" s="206">
        <v>0.13138965611546127</v>
      </c>
      <c r="L14" s="206">
        <v>9.1032639043750987E-2</v>
      </c>
      <c r="M14" s="206">
        <v>5.3839675332421642E-2</v>
      </c>
      <c r="N14" s="206">
        <v>5.4470475684646184E-2</v>
      </c>
    </row>
    <row r="15" spans="1:14" x14ac:dyDescent="0.25">
      <c r="A15" s="216" t="s">
        <v>197</v>
      </c>
      <c r="B15" s="278">
        <v>1</v>
      </c>
      <c r="C15" s="214">
        <v>7.0294498544791074E-3</v>
      </c>
      <c r="D15" s="214">
        <v>4.7856221991337593E-2</v>
      </c>
      <c r="E15" s="214">
        <v>4.3957094663462905E-2</v>
      </c>
      <c r="F15" s="214">
        <v>7.1963881154581008E-2</v>
      </c>
      <c r="G15" s="214">
        <v>6.6189704157816207E-2</v>
      </c>
      <c r="H15" s="214">
        <v>7.904830389734023E-2</v>
      </c>
      <c r="I15" s="214">
        <v>6.3793389358727345E-2</v>
      </c>
      <c r="J15" s="214">
        <v>0.31092482342722166</v>
      </c>
      <c r="K15" s="214">
        <v>8.0112069315729173E-2</v>
      </c>
      <c r="L15" s="214">
        <v>0.17630211446516639</v>
      </c>
      <c r="M15" s="214">
        <v>3.2284335306696804E-2</v>
      </c>
      <c r="N15" s="214">
        <v>2.0538612407441533E-2</v>
      </c>
    </row>
    <row r="16" spans="1:14" ht="13.8" thickBot="1" x14ac:dyDescent="0.3">
      <c r="A16" s="196" t="s">
        <v>198</v>
      </c>
      <c r="B16" s="271">
        <v>1</v>
      </c>
      <c r="C16" s="206">
        <v>5.5754593625552309E-2</v>
      </c>
      <c r="D16" s="206">
        <v>0</v>
      </c>
      <c r="E16" s="206">
        <v>0</v>
      </c>
      <c r="F16" s="206">
        <v>6.0118649085198615E-2</v>
      </c>
      <c r="G16" s="206">
        <v>5.9431356858319441E-2</v>
      </c>
      <c r="H16" s="206">
        <v>0.21925524785573092</v>
      </c>
      <c r="I16" s="206">
        <v>0.30635250709698053</v>
      </c>
      <c r="J16" s="206">
        <v>0.14734011363919508</v>
      </c>
      <c r="K16" s="206">
        <v>7.1962887899592987E-2</v>
      </c>
      <c r="L16" s="206">
        <v>4.4249267016414649E-2</v>
      </c>
      <c r="M16" s="206">
        <v>3.5535376923015491E-2</v>
      </c>
      <c r="N16" s="206">
        <v>0</v>
      </c>
    </row>
    <row r="17" spans="1:14" x14ac:dyDescent="0.25">
      <c r="A17" s="489"/>
      <c r="B17" s="490"/>
      <c r="C17" s="490"/>
      <c r="D17" s="490"/>
      <c r="E17" s="490"/>
      <c r="F17" s="490"/>
      <c r="G17" s="490"/>
      <c r="H17" s="490"/>
      <c r="I17" s="490"/>
      <c r="J17" s="490"/>
      <c r="K17" s="490"/>
      <c r="L17" s="490"/>
      <c r="M17" s="490"/>
      <c r="N17" s="490"/>
    </row>
    <row r="18" spans="1:14" ht="13.5" customHeight="1" x14ac:dyDescent="0.25">
      <c r="A18" s="72"/>
      <c r="B18" s="1"/>
      <c r="C18" s="1"/>
      <c r="D18" s="1"/>
      <c r="E18" s="1"/>
      <c r="F18" s="1"/>
      <c r="G18" s="1"/>
      <c r="H18" s="98"/>
      <c r="I18" s="1"/>
    </row>
    <row r="19" spans="1:14" ht="13.8" thickBot="1" x14ac:dyDescent="0.3">
      <c r="A19" s="1056" t="s">
        <v>527</v>
      </c>
      <c r="B19" s="1056"/>
      <c r="C19" s="1056"/>
      <c r="D19" s="1056"/>
      <c r="E19" s="1056"/>
      <c r="F19" s="1056"/>
      <c r="G19" s="1056"/>
      <c r="H19" s="1056"/>
      <c r="I19" s="1056"/>
      <c r="J19" s="1056"/>
      <c r="K19" s="1056"/>
      <c r="L19" s="1056"/>
      <c r="M19" s="1056"/>
      <c r="N19" s="1056"/>
    </row>
    <row r="20" spans="1:14" ht="13.8" thickBot="1" x14ac:dyDescent="0.3">
      <c r="A20" s="189"/>
      <c r="B20" s="259" t="s">
        <v>180</v>
      </c>
      <c r="C20" s="190" t="s">
        <v>181</v>
      </c>
      <c r="D20" s="232" t="s">
        <v>182</v>
      </c>
      <c r="E20" s="258" t="s">
        <v>183</v>
      </c>
      <c r="F20" s="258" t="s">
        <v>184</v>
      </c>
      <c r="G20" s="258" t="s">
        <v>185</v>
      </c>
      <c r="H20" s="258" t="s">
        <v>186</v>
      </c>
      <c r="I20" s="258" t="s">
        <v>187</v>
      </c>
      <c r="J20" s="258" t="s">
        <v>188</v>
      </c>
      <c r="K20" s="258" t="s">
        <v>189</v>
      </c>
      <c r="L20" s="258" t="s">
        <v>190</v>
      </c>
      <c r="M20" s="258" t="s">
        <v>191</v>
      </c>
      <c r="N20" s="258" t="s">
        <v>192</v>
      </c>
    </row>
    <row r="21" spans="1:14" ht="13.8" thickBot="1" x14ac:dyDescent="0.3">
      <c r="A21" s="203" t="s">
        <v>180</v>
      </c>
      <c r="B21" s="270">
        <v>1</v>
      </c>
      <c r="C21" s="204">
        <v>1</v>
      </c>
      <c r="D21" s="204">
        <v>1</v>
      </c>
      <c r="E21" s="204">
        <v>1</v>
      </c>
      <c r="F21" s="204">
        <v>1</v>
      </c>
      <c r="G21" s="204">
        <v>1</v>
      </c>
      <c r="H21" s="204">
        <v>1</v>
      </c>
      <c r="I21" s="204">
        <v>1</v>
      </c>
      <c r="J21" s="204">
        <v>1</v>
      </c>
      <c r="K21" s="204">
        <v>1</v>
      </c>
      <c r="L21" s="204">
        <v>1</v>
      </c>
      <c r="M21" s="204">
        <v>1</v>
      </c>
      <c r="N21" s="204">
        <v>1</v>
      </c>
    </row>
    <row r="22" spans="1:14" ht="13.8" thickTop="1" x14ac:dyDescent="0.25">
      <c r="A22" s="217" t="s">
        <v>195</v>
      </c>
      <c r="B22" s="277">
        <v>0.23836758808799383</v>
      </c>
      <c r="C22" s="218">
        <v>6.6036533160837949E-2</v>
      </c>
      <c r="D22" s="218">
        <v>0.16371422302697602</v>
      </c>
      <c r="E22" s="218">
        <v>0.13146276911051241</v>
      </c>
      <c r="F22" s="218">
        <v>0.1832555737832797</v>
      </c>
      <c r="G22" s="218">
        <v>0.22606528408713125</v>
      </c>
      <c r="H22" s="218">
        <v>0.11990470151676741</v>
      </c>
      <c r="I22" s="218">
        <v>0.36557670263721559</v>
      </c>
      <c r="J22" s="218">
        <v>0.38297766439582509</v>
      </c>
      <c r="K22" s="218">
        <v>0.19253089115496183</v>
      </c>
      <c r="L22" s="218">
        <v>0.34216271546022986</v>
      </c>
      <c r="M22" s="218">
        <v>0.27731995900727574</v>
      </c>
      <c r="N22" s="218">
        <v>0.21815244625418162</v>
      </c>
    </row>
    <row r="23" spans="1:14" x14ac:dyDescent="0.25">
      <c r="A23" s="196" t="s">
        <v>196</v>
      </c>
      <c r="B23" s="271">
        <v>0.73917995233164169</v>
      </c>
      <c r="C23" s="206">
        <v>0.92660094019358386</v>
      </c>
      <c r="D23" s="206">
        <v>0.81912416349658923</v>
      </c>
      <c r="E23" s="206">
        <v>0.85398387745160398</v>
      </c>
      <c r="F23" s="206">
        <v>0.80027437218014275</v>
      </c>
      <c r="G23" s="206">
        <v>0.75916913547033726</v>
      </c>
      <c r="H23" s="206">
        <v>0.85297644318311228</v>
      </c>
      <c r="I23" s="206">
        <v>0.6101069963898853</v>
      </c>
      <c r="J23" s="206">
        <v>0.55977263107446074</v>
      </c>
      <c r="K23" s="206">
        <v>0.79314489034303426</v>
      </c>
      <c r="L23" s="206">
        <v>0.62767188427553378</v>
      </c>
      <c r="M23" s="206">
        <v>0.70944037924677761</v>
      </c>
      <c r="N23" s="206">
        <v>0.77513925787661575</v>
      </c>
    </row>
    <row r="24" spans="1:14" x14ac:dyDescent="0.25">
      <c r="A24" s="216" t="s">
        <v>197</v>
      </c>
      <c r="B24" s="278">
        <v>1.6965736768666768E-2</v>
      </c>
      <c r="C24" s="214">
        <v>2.0651829736333571E-3</v>
      </c>
      <c r="D24" s="214">
        <v>1.7161613476434839E-2</v>
      </c>
      <c r="E24" s="214">
        <v>1.4553353437883753E-2</v>
      </c>
      <c r="F24" s="214">
        <v>1.2966824688570102E-2</v>
      </c>
      <c r="G24" s="214">
        <v>1.1442822749372561E-2</v>
      </c>
      <c r="H24" s="214">
        <v>1.4295571424101015E-2</v>
      </c>
      <c r="I24" s="214">
        <v>9.5244040906979442E-3</v>
      </c>
      <c r="J24" s="214">
        <v>4.9641976711621197E-2</v>
      </c>
      <c r="K24" s="214">
        <v>1.1099715550361967E-2</v>
      </c>
      <c r="L24" s="214">
        <v>2.7900732678990143E-2</v>
      </c>
      <c r="M24" s="214">
        <v>9.7640021264869745E-3</v>
      </c>
      <c r="N24" s="214">
        <v>6.7082958692027007E-3</v>
      </c>
    </row>
    <row r="25" spans="1:14" ht="13.8" thickBot="1" x14ac:dyDescent="0.3">
      <c r="A25" s="196" t="s">
        <v>198</v>
      </c>
      <c r="B25" s="271">
        <v>5.4867228116977614E-3</v>
      </c>
      <c r="C25" s="206">
        <v>5.2973436719447988E-3</v>
      </c>
      <c r="D25" s="206">
        <v>0</v>
      </c>
      <c r="E25" s="206">
        <v>0</v>
      </c>
      <c r="F25" s="206">
        <v>3.5032293480074307E-3</v>
      </c>
      <c r="G25" s="206">
        <v>3.3227576931589196E-3</v>
      </c>
      <c r="H25" s="206">
        <v>1.2823283876019265E-2</v>
      </c>
      <c r="I25" s="206">
        <v>1.4791896882201141E-2</v>
      </c>
      <c r="J25" s="206">
        <v>7.6077278180929691E-3</v>
      </c>
      <c r="K25" s="206">
        <v>3.2245029516420765E-3</v>
      </c>
      <c r="L25" s="206">
        <v>2.2646675852461204E-3</v>
      </c>
      <c r="M25" s="206">
        <v>3.4756596194597035E-3</v>
      </c>
      <c r="N25" s="206">
        <v>0</v>
      </c>
    </row>
    <row r="26" spans="1:14" x14ac:dyDescent="0.25">
      <c r="A26" s="489"/>
      <c r="B26" s="490"/>
      <c r="C26" s="490"/>
      <c r="D26" s="490"/>
      <c r="E26" s="490"/>
      <c r="F26" s="490"/>
      <c r="G26" s="490"/>
      <c r="H26" s="490"/>
      <c r="I26" s="490"/>
      <c r="J26" s="490"/>
      <c r="K26" s="490"/>
      <c r="L26" s="490"/>
      <c r="M26" s="490"/>
      <c r="N26" s="490"/>
    </row>
    <row r="28" spans="1:14" ht="13.8" thickBot="1" x14ac:dyDescent="0.3">
      <c r="A28" s="1055" t="s">
        <v>528</v>
      </c>
      <c r="B28" s="1056"/>
      <c r="C28" s="1056"/>
      <c r="D28" s="1056"/>
      <c r="E28" s="1056"/>
      <c r="F28" s="1056"/>
      <c r="G28" s="1056"/>
      <c r="H28" s="1056"/>
      <c r="I28" s="1056"/>
      <c r="J28" s="1056"/>
      <c r="K28" s="1056"/>
      <c r="L28" s="1056"/>
      <c r="M28" s="1056"/>
      <c r="N28" s="1056"/>
    </row>
    <row r="29" spans="1:14" ht="13.5" customHeight="1" thickBot="1" x14ac:dyDescent="0.3">
      <c r="A29" s="566"/>
      <c r="B29" s="1059" t="s">
        <v>898</v>
      </c>
      <c r="C29" s="1060"/>
      <c r="D29" s="1060"/>
      <c r="E29" s="1060"/>
      <c r="F29" s="1060"/>
      <c r="G29" s="1060"/>
      <c r="H29" s="1060"/>
      <c r="I29" s="1060"/>
      <c r="J29" s="1060"/>
      <c r="K29" s="1060"/>
      <c r="L29" s="1060"/>
      <c r="M29" s="1060"/>
      <c r="N29" s="1060"/>
    </row>
    <row r="30" spans="1:14" ht="13.8" thickBot="1" x14ac:dyDescent="0.3">
      <c r="A30" s="310"/>
      <c r="B30" s="311" t="s">
        <v>180</v>
      </c>
      <c r="C30" s="312" t="s">
        <v>181</v>
      </c>
      <c r="D30" s="313" t="s">
        <v>182</v>
      </c>
      <c r="E30" s="313" t="s">
        <v>183</v>
      </c>
      <c r="F30" s="313" t="s">
        <v>184</v>
      </c>
      <c r="G30" s="313" t="s">
        <v>185</v>
      </c>
      <c r="H30" s="313" t="s">
        <v>186</v>
      </c>
      <c r="I30" s="313" t="s">
        <v>187</v>
      </c>
      <c r="J30" s="313" t="s">
        <v>188</v>
      </c>
      <c r="K30" s="313" t="s">
        <v>189</v>
      </c>
      <c r="L30" s="313" t="s">
        <v>190</v>
      </c>
      <c r="M30" s="313" t="s">
        <v>191</v>
      </c>
      <c r="N30" s="314" t="s">
        <v>192</v>
      </c>
    </row>
    <row r="31" spans="1:14" ht="13.8" thickBot="1" x14ac:dyDescent="0.3">
      <c r="A31" s="284" t="s">
        <v>180</v>
      </c>
      <c r="B31" s="285">
        <v>6.0355992889210119E-2</v>
      </c>
      <c r="C31" s="286">
        <v>-4.1528032065444531E-2</v>
      </c>
      <c r="D31" s="287">
        <v>-7.9289242486076827E-2</v>
      </c>
      <c r="E31" s="287">
        <v>-4.3877010927919735E-2</v>
      </c>
      <c r="F31" s="287">
        <v>0.57571459654782009</v>
      </c>
      <c r="G31" s="287">
        <v>0.39446163955985547</v>
      </c>
      <c r="H31" s="287">
        <v>0.58664330112899488</v>
      </c>
      <c r="I31" s="287">
        <v>2.7804891492916317E-2</v>
      </c>
      <c r="J31" s="287">
        <v>-0.11722356428287317</v>
      </c>
      <c r="K31" s="287">
        <v>-0.15432721308007713</v>
      </c>
      <c r="L31" s="287">
        <v>0.24102445514543058</v>
      </c>
      <c r="M31" s="287">
        <v>-0.10285893988575567</v>
      </c>
      <c r="N31" s="288">
        <v>-0.18775785472008921</v>
      </c>
    </row>
    <row r="32" spans="1:14" ht="13.8" thickTop="1" x14ac:dyDescent="0.25">
      <c r="A32" s="299" t="s">
        <v>195</v>
      </c>
      <c r="B32" s="300">
        <v>0.28518094220823365</v>
      </c>
      <c r="C32" s="301">
        <v>-0.16048767486052584</v>
      </c>
      <c r="D32" s="302">
        <v>0.17939057214530862</v>
      </c>
      <c r="E32" s="302">
        <v>7.2365854894360648E-3</v>
      </c>
      <c r="F32" s="302">
        <v>0.23943255709416489</v>
      </c>
      <c r="G32" s="302">
        <v>0.19201508331835293</v>
      </c>
      <c r="H32" s="302">
        <v>-0.20292094144627215</v>
      </c>
      <c r="I32" s="302">
        <v>0.76025158660755099</v>
      </c>
      <c r="J32" s="302">
        <v>0.48616511763270753</v>
      </c>
      <c r="K32" s="302">
        <v>2.5476447906467081E-2</v>
      </c>
      <c r="L32" s="302">
        <v>0.78725324924783657</v>
      </c>
      <c r="M32" s="302">
        <v>0.34749780543632758</v>
      </c>
      <c r="N32" s="303">
        <v>-0.24398721383726685</v>
      </c>
    </row>
    <row r="33" spans="1:14" x14ac:dyDescent="0.25">
      <c r="A33" s="289" t="s">
        <v>196</v>
      </c>
      <c r="B33" s="290">
        <v>3.922879995509776E-3</v>
      </c>
      <c r="C33" s="291">
        <v>-3.2063298752631697E-2</v>
      </c>
      <c r="D33" s="292">
        <v>-0.12394034471195936</v>
      </c>
      <c r="E33" s="292">
        <v>-6.578762622251455E-2</v>
      </c>
      <c r="F33" s="292">
        <v>0.65797676142320394</v>
      </c>
      <c r="G33" s="292">
        <v>0.52768223712085893</v>
      </c>
      <c r="H33" s="292">
        <v>0.87631716814717664</v>
      </c>
      <c r="I33" s="292">
        <v>-0.14988743777527325</v>
      </c>
      <c r="J33" s="292">
        <v>-0.33834637507363952</v>
      </c>
      <c r="K33" s="292">
        <v>-0.1887727567137677</v>
      </c>
      <c r="L33" s="292">
        <v>5.8202640559850138E-2</v>
      </c>
      <c r="M33" s="292">
        <v>-0.20807443766470413</v>
      </c>
      <c r="N33" s="293">
        <v>-0.16209030824772841</v>
      </c>
    </row>
    <row r="34" spans="1:14" x14ac:dyDescent="0.25">
      <c r="A34" s="304" t="s">
        <v>197</v>
      </c>
      <c r="B34" s="305">
        <v>0.38124798161883988</v>
      </c>
      <c r="C34" s="306">
        <v>-0.42666923875039331</v>
      </c>
      <c r="D34" s="307">
        <v>1.3737428869300281</v>
      </c>
      <c r="E34" s="307">
        <v>11.781148920806716</v>
      </c>
      <c r="F34" s="307">
        <v>2.3313541504102719</v>
      </c>
      <c r="G34" s="307">
        <v>-0.36971139543147336</v>
      </c>
      <c r="H34" s="307">
        <v>0.39653117465920396</v>
      </c>
      <c r="I34" s="307">
        <v>-0.50837138403152493</v>
      </c>
      <c r="J34" s="307">
        <v>1.3232486177313629</v>
      </c>
      <c r="K34" s="307">
        <v>-4.146305373938286E-2</v>
      </c>
      <c r="L34" s="307">
        <v>0.69372525306095079</v>
      </c>
      <c r="M34" s="307">
        <v>0.41798544750997402</v>
      </c>
      <c r="N34" s="309">
        <v>-0.3347684795513034</v>
      </c>
    </row>
    <row r="35" spans="1:14" ht="13.8" thickBot="1" x14ac:dyDescent="0.3">
      <c r="A35" s="1004" t="s">
        <v>198</v>
      </c>
      <c r="B35" s="1005">
        <v>-0.39246185667679534</v>
      </c>
      <c r="C35" s="1006">
        <v>0.40524711113145617</v>
      </c>
      <c r="D35" s="1007">
        <v>-1</v>
      </c>
      <c r="E35" s="1007">
        <v>-1</v>
      </c>
      <c r="F35" s="1007">
        <v>16.120136594793998</v>
      </c>
      <c r="G35" s="1007">
        <v>-0.73152187214803366</v>
      </c>
      <c r="H35" s="1007">
        <v>-0.14473556572019686</v>
      </c>
      <c r="I35" s="1007">
        <v>-0.47568574890995519</v>
      </c>
      <c r="J35" s="1007">
        <v>-1.2787513139581264E-2</v>
      </c>
      <c r="K35" s="1007">
        <v>-0.40867141854902422</v>
      </c>
      <c r="L35" s="1007">
        <v>-0.519966034916993</v>
      </c>
      <c r="M35" s="1007">
        <v>-0.43209949746423293</v>
      </c>
      <c r="N35" s="1008">
        <v>-1</v>
      </c>
    </row>
    <row r="36" spans="1:14" x14ac:dyDescent="0.25">
      <c r="A36" s="489"/>
      <c r="B36" s="490"/>
      <c r="C36" s="490"/>
      <c r="D36" s="490"/>
      <c r="E36" s="490"/>
      <c r="F36" s="490"/>
      <c r="G36" s="490"/>
      <c r="H36" s="490"/>
      <c r="I36" s="490"/>
      <c r="J36" s="490"/>
      <c r="K36" s="490"/>
      <c r="L36" s="490"/>
      <c r="M36" s="490"/>
      <c r="N36" s="490"/>
    </row>
    <row r="38" spans="1:14" ht="13.8" thickBot="1" x14ac:dyDescent="0.3">
      <c r="A38" s="1055" t="s">
        <v>529</v>
      </c>
      <c r="B38" s="1055"/>
      <c r="C38" s="1055"/>
      <c r="D38" s="1055"/>
      <c r="E38" s="1055"/>
      <c r="F38" s="1055"/>
      <c r="G38" s="1055"/>
      <c r="H38" s="1055"/>
      <c r="I38" s="1055"/>
      <c r="J38" s="1055"/>
      <c r="K38" s="1055"/>
      <c r="L38" s="1055"/>
      <c r="M38" s="1055"/>
      <c r="N38" s="1055"/>
    </row>
    <row r="39" spans="1:14" ht="13.8" thickBot="1" x14ac:dyDescent="0.3">
      <c r="A39" s="255"/>
      <c r="B39" s="257" t="s">
        <v>180</v>
      </c>
      <c r="C39" s="190" t="s">
        <v>181</v>
      </c>
      <c r="D39" s="232" t="s">
        <v>182</v>
      </c>
      <c r="E39" s="258" t="s">
        <v>183</v>
      </c>
      <c r="F39" s="258" t="s">
        <v>184</v>
      </c>
      <c r="G39" s="258" t="s">
        <v>185</v>
      </c>
      <c r="H39" s="258" t="s">
        <v>186</v>
      </c>
      <c r="I39" s="258" t="s">
        <v>187</v>
      </c>
      <c r="J39" s="258" t="s">
        <v>188</v>
      </c>
      <c r="K39" s="258" t="s">
        <v>189</v>
      </c>
      <c r="L39" s="258" t="s">
        <v>190</v>
      </c>
      <c r="M39" s="258" t="s">
        <v>191</v>
      </c>
      <c r="N39" s="192" t="s">
        <v>192</v>
      </c>
    </row>
    <row r="40" spans="1:14" ht="13.8" thickBot="1" x14ac:dyDescent="0.3">
      <c r="A40" s="544" t="s">
        <v>180</v>
      </c>
      <c r="B40" s="555">
        <v>178.82939536013092</v>
      </c>
      <c r="C40" s="532">
        <v>170.84418857998068</v>
      </c>
      <c r="D40" s="556">
        <v>174.32456117527298</v>
      </c>
      <c r="E40" s="557">
        <v>179.66302251645379</v>
      </c>
      <c r="F40" s="557">
        <v>177.22476575764699</v>
      </c>
      <c r="G40" s="557">
        <v>196.77131696390018</v>
      </c>
      <c r="H40" s="557">
        <v>177.68194656731646</v>
      </c>
      <c r="I40" s="557">
        <v>156.12826319782485</v>
      </c>
      <c r="J40" s="557">
        <v>140.58419115001146</v>
      </c>
      <c r="K40" s="557">
        <v>209.26240856250422</v>
      </c>
      <c r="L40" s="557">
        <v>233.66340517272732</v>
      </c>
      <c r="M40" s="557">
        <v>184.50411712692724</v>
      </c>
      <c r="N40" s="533">
        <v>168.86085211972943</v>
      </c>
    </row>
    <row r="41" spans="1:14" ht="13.8" thickTop="1" x14ac:dyDescent="0.25">
      <c r="A41" s="217" t="s">
        <v>195</v>
      </c>
      <c r="B41" s="558">
        <v>138.76601275180187</v>
      </c>
      <c r="C41" s="48">
        <v>134.90453428878476</v>
      </c>
      <c r="D41" s="559">
        <v>104.85806673914547</v>
      </c>
      <c r="E41" s="49">
        <v>114.12024660601726</v>
      </c>
      <c r="F41" s="49">
        <v>128.35880958183651</v>
      </c>
      <c r="G41" s="49">
        <v>155.93804332319939</v>
      </c>
      <c r="H41" s="49">
        <v>119.16663412140626</v>
      </c>
      <c r="I41" s="49">
        <v>124.28872646161633</v>
      </c>
      <c r="J41" s="49">
        <v>122.01383031267947</v>
      </c>
      <c r="K41" s="49">
        <v>143.67047439672879</v>
      </c>
      <c r="L41" s="49">
        <v>185.4301497498447</v>
      </c>
      <c r="M41" s="49">
        <v>155.24893574185336</v>
      </c>
      <c r="N41" s="534">
        <v>203.7336934590231</v>
      </c>
    </row>
    <row r="42" spans="1:14" x14ac:dyDescent="0.25">
      <c r="A42" s="196" t="s">
        <v>196</v>
      </c>
      <c r="B42" s="560">
        <v>198.57837603185877</v>
      </c>
      <c r="C42" s="535">
        <v>174.80024331496199</v>
      </c>
      <c r="D42" s="561">
        <v>205.07553402950055</v>
      </c>
      <c r="E42" s="562">
        <v>200.74914617591003</v>
      </c>
      <c r="F42" s="562">
        <v>194.21593418342147</v>
      </c>
      <c r="G42" s="562">
        <v>215.39298305138459</v>
      </c>
      <c r="H42" s="562">
        <v>188.55895160346876</v>
      </c>
      <c r="I42" s="562">
        <v>180.53067895636011</v>
      </c>
      <c r="J42" s="562">
        <v>163.63238691593904</v>
      </c>
      <c r="K42" s="562">
        <v>236.27598938589969</v>
      </c>
      <c r="L42" s="562">
        <v>275.30046941294296</v>
      </c>
      <c r="M42" s="562">
        <v>201.77298080010149</v>
      </c>
      <c r="N42" s="536">
        <v>160.54832419147732</v>
      </c>
    </row>
    <row r="43" spans="1:14" x14ac:dyDescent="0.25">
      <c r="A43" s="210" t="s">
        <v>197</v>
      </c>
      <c r="B43" s="563">
        <v>127.83786640299533</v>
      </c>
      <c r="C43" s="539">
        <v>61.491271580045655</v>
      </c>
      <c r="D43" s="564">
        <v>94.880094885761849</v>
      </c>
      <c r="E43" s="1009">
        <v>90.945156933741032</v>
      </c>
      <c r="F43" s="1009">
        <v>161.09587852802139</v>
      </c>
      <c r="G43" s="1009">
        <v>120.88110786339297</v>
      </c>
      <c r="H43" s="1009">
        <v>215.8347988294864</v>
      </c>
      <c r="I43" s="1009">
        <v>206.73122187796631</v>
      </c>
      <c r="J43" s="1009">
        <v>95.13394652796957</v>
      </c>
      <c r="K43" s="1009">
        <v>164.66037752297908</v>
      </c>
      <c r="L43" s="1009">
        <v>195.21630162700026</v>
      </c>
      <c r="M43" s="1009">
        <v>100.15400516060349</v>
      </c>
      <c r="N43" s="540">
        <v>289.29085406968647</v>
      </c>
    </row>
    <row r="44" spans="1:14" ht="13.8" thickBot="1" x14ac:dyDescent="0.3">
      <c r="A44" s="200" t="s">
        <v>198</v>
      </c>
      <c r="B44" s="582">
        <v>287.50653145493169</v>
      </c>
      <c r="C44" s="541">
        <v>180.90394638325512</v>
      </c>
      <c r="D44" s="554">
        <v>0</v>
      </c>
      <c r="E44" s="583">
        <v>0</v>
      </c>
      <c r="F44" s="583">
        <v>253.1309499236489</v>
      </c>
      <c r="G44" s="583">
        <v>253.82786206236119</v>
      </c>
      <c r="H44" s="583">
        <v>401.39085351117154</v>
      </c>
      <c r="I44" s="583">
        <v>388.76348707365003</v>
      </c>
      <c r="J44" s="583">
        <v>240.42600029456642</v>
      </c>
      <c r="K44" s="583">
        <v>224.94030956871603</v>
      </c>
      <c r="L44" s="583">
        <v>196.10415301669613</v>
      </c>
      <c r="M44" s="583">
        <v>172.75857910001395</v>
      </c>
      <c r="N44" s="542">
        <v>0</v>
      </c>
    </row>
    <row r="47" spans="1:14" ht="13.8" thickBot="1" x14ac:dyDescent="0.3">
      <c r="A47" s="1055" t="s">
        <v>530</v>
      </c>
      <c r="B47" s="1056"/>
      <c r="C47" s="1056"/>
      <c r="D47" s="1056"/>
      <c r="E47" s="1056"/>
      <c r="F47" s="1056"/>
      <c r="G47" s="1056"/>
      <c r="H47" s="1056"/>
      <c r="I47" s="1056"/>
      <c r="J47" s="1056"/>
      <c r="K47" s="1056"/>
      <c r="L47" s="1056"/>
      <c r="M47" s="1056"/>
      <c r="N47" s="1056"/>
    </row>
    <row r="48" spans="1:14" ht="13.5" customHeight="1" thickBot="1" x14ac:dyDescent="0.3">
      <c r="A48" s="566"/>
      <c r="B48" s="1059" t="s">
        <v>898</v>
      </c>
      <c r="C48" s="1060"/>
      <c r="D48" s="1060"/>
      <c r="E48" s="1060"/>
      <c r="F48" s="1060"/>
      <c r="G48" s="1060"/>
      <c r="H48" s="1060"/>
      <c r="I48" s="1060"/>
      <c r="J48" s="1060"/>
      <c r="K48" s="1060"/>
      <c r="L48" s="1060"/>
      <c r="M48" s="1060"/>
      <c r="N48" s="1060"/>
    </row>
    <row r="49" spans="1:14" ht="13.8" thickBot="1" x14ac:dyDescent="0.3">
      <c r="A49" s="310"/>
      <c r="B49" s="311" t="s">
        <v>180</v>
      </c>
      <c r="C49" s="312" t="s">
        <v>181</v>
      </c>
      <c r="D49" s="313" t="s">
        <v>182</v>
      </c>
      <c r="E49" s="313" t="s">
        <v>183</v>
      </c>
      <c r="F49" s="313" t="s">
        <v>184</v>
      </c>
      <c r="G49" s="313" t="s">
        <v>185</v>
      </c>
      <c r="H49" s="313" t="s">
        <v>186</v>
      </c>
      <c r="I49" s="313" t="s">
        <v>187</v>
      </c>
      <c r="J49" s="313" t="s">
        <v>188</v>
      </c>
      <c r="K49" s="313" t="s">
        <v>189</v>
      </c>
      <c r="L49" s="313" t="s">
        <v>190</v>
      </c>
      <c r="M49" s="313" t="s">
        <v>191</v>
      </c>
      <c r="N49" s="314" t="s">
        <v>192</v>
      </c>
    </row>
    <row r="50" spans="1:14" ht="13.8" thickBot="1" x14ac:dyDescent="0.3">
      <c r="A50" s="284" t="s">
        <v>180</v>
      </c>
      <c r="B50" s="285">
        <v>0.11136244687665298</v>
      </c>
      <c r="C50" s="286">
        <v>0.20253555264127887</v>
      </c>
      <c r="D50" s="287">
        <v>6.9940735637736839E-2</v>
      </c>
      <c r="E50" s="287">
        <v>-0.21639541539965523</v>
      </c>
      <c r="F50" s="287">
        <v>8.6878130241810902E-2</v>
      </c>
      <c r="G50" s="287">
        <v>2.9955231969157392E-2</v>
      </c>
      <c r="H50" s="287">
        <v>9.3607482059760772E-2</v>
      </c>
      <c r="I50" s="287">
        <v>-7.4254845252543333E-2</v>
      </c>
      <c r="J50" s="287">
        <v>7.2850534504775188E-2</v>
      </c>
      <c r="K50" s="287">
        <v>0.44542571215577054</v>
      </c>
      <c r="L50" s="287">
        <v>0.20956874122515057</v>
      </c>
      <c r="M50" s="287">
        <v>-4.6410981183675037E-2</v>
      </c>
      <c r="N50" s="288">
        <v>0.17315066086555109</v>
      </c>
    </row>
    <row r="51" spans="1:14" ht="13.8" thickTop="1" x14ac:dyDescent="0.25">
      <c r="A51" s="299" t="s">
        <v>195</v>
      </c>
      <c r="B51" s="300">
        <v>6.4083608729062158E-2</v>
      </c>
      <c r="C51" s="301">
        <v>0.11041894649088957</v>
      </c>
      <c r="D51" s="302">
        <v>-0.11369894662540048</v>
      </c>
      <c r="E51" s="302">
        <v>-8.670021584222809E-4</v>
      </c>
      <c r="F51" s="302">
        <v>-6.6967793808063947E-2</v>
      </c>
      <c r="G51" s="302">
        <v>-0.16974724318161039</v>
      </c>
      <c r="H51" s="302">
        <v>0.15941231465884265</v>
      </c>
      <c r="I51" s="302">
        <v>0.18993169927088149</v>
      </c>
      <c r="J51" s="302">
        <v>0.36473178915930293</v>
      </c>
      <c r="K51" s="302">
        <v>-0.11337029153803579</v>
      </c>
      <c r="L51" s="302">
        <v>4.0195851405867566E-2</v>
      </c>
      <c r="M51" s="302">
        <v>-2.8561849353748725E-3</v>
      </c>
      <c r="N51" s="303">
        <v>-5.1040379015310555E-2</v>
      </c>
    </row>
    <row r="52" spans="1:14" x14ac:dyDescent="0.25">
      <c r="A52" s="289" t="s">
        <v>196</v>
      </c>
      <c r="B52" s="290">
        <v>0.16935982123633608</v>
      </c>
      <c r="C52" s="291">
        <v>0.21062793882621311</v>
      </c>
      <c r="D52" s="292">
        <v>0.18863595692591617</v>
      </c>
      <c r="E52" s="292">
        <v>-0.25091920038153936</v>
      </c>
      <c r="F52" s="292">
        <v>0.1231955696393654</v>
      </c>
      <c r="G52" s="292">
        <v>0.15250789488488015</v>
      </c>
      <c r="H52" s="292">
        <v>-3.2640863087480376E-2</v>
      </c>
      <c r="I52" s="292">
        <v>-9.5972769580382145E-2</v>
      </c>
      <c r="J52" s="292">
        <v>8.6467694340528478E-2</v>
      </c>
      <c r="K52" s="292">
        <v>0.66419131860740044</v>
      </c>
      <c r="L52" s="292">
        <v>0.37147472119394309</v>
      </c>
      <c r="M52" s="292">
        <v>-2.0285667352647252E-2</v>
      </c>
      <c r="N52" s="293">
        <v>0.23560145870466487</v>
      </c>
    </row>
    <row r="53" spans="1:14" x14ac:dyDescent="0.25">
      <c r="A53" s="304" t="s">
        <v>197</v>
      </c>
      <c r="B53" s="305">
        <v>-0.28050506530636221</v>
      </c>
      <c r="C53" s="306">
        <v>-0.4097695637410782</v>
      </c>
      <c r="D53" s="307">
        <v>-0.576114341437445</v>
      </c>
      <c r="E53" s="307">
        <v>-0.48976798522476717</v>
      </c>
      <c r="F53" s="307">
        <v>-5.5203087864746814E-2</v>
      </c>
      <c r="G53" s="307">
        <v>-0.53442552789285935</v>
      </c>
      <c r="H53" s="307">
        <v>0.37261968892990072</v>
      </c>
      <c r="I53" s="307">
        <v>-2.8840940932004178E-2</v>
      </c>
      <c r="J53" s="307">
        <v>-0.47557041384618803</v>
      </c>
      <c r="K53" s="307">
        <v>6.5827881178001979E-2</v>
      </c>
      <c r="L53" s="307">
        <v>0.3777471763046607</v>
      </c>
      <c r="M53" s="307">
        <v>-0.19344189585863936</v>
      </c>
      <c r="N53" s="309">
        <v>0.40769829791747969</v>
      </c>
    </row>
    <row r="54" spans="1:14" ht="13.8" thickBot="1" x14ac:dyDescent="0.3">
      <c r="A54" s="1004" t="s">
        <v>198</v>
      </c>
      <c r="B54" s="1005">
        <v>7.4871897037824597E-2</v>
      </c>
      <c r="C54" s="1006">
        <v>0.52132055837384783</v>
      </c>
      <c r="D54" s="1007">
        <v>-1</v>
      </c>
      <c r="E54" s="1007">
        <v>-1</v>
      </c>
      <c r="F54" s="1007">
        <v>2.7412991781923175</v>
      </c>
      <c r="G54" s="1007">
        <v>-0.69329479230766689</v>
      </c>
      <c r="H54" s="1007">
        <v>-0.51128004427375817</v>
      </c>
      <c r="I54" s="1007">
        <v>0.31968110644802628</v>
      </c>
      <c r="J54" s="1007">
        <v>-0.14813414384392909</v>
      </c>
      <c r="K54" s="1007">
        <v>0.96871601585393496</v>
      </c>
      <c r="L54" s="1007">
        <v>8.3685450295444941E-2</v>
      </c>
      <c r="M54" s="1007">
        <v>-4.4084237961697137E-2</v>
      </c>
      <c r="N54" s="1008">
        <v>-1</v>
      </c>
    </row>
    <row r="55" spans="1:14" x14ac:dyDescent="0.25">
      <c r="A55" s="489"/>
      <c r="B55" s="490"/>
      <c r="C55" s="490"/>
      <c r="D55" s="490"/>
      <c r="E55" s="490"/>
      <c r="F55" s="490"/>
      <c r="G55" s="490"/>
      <c r="H55" s="490"/>
      <c r="I55" s="490"/>
      <c r="J55" s="490"/>
      <c r="K55" s="490"/>
      <c r="L55" s="490"/>
      <c r="M55" s="490"/>
      <c r="N55" s="490"/>
    </row>
    <row r="57" spans="1:14" ht="13.8" thickBot="1" x14ac:dyDescent="0.3">
      <c r="A57" s="1055" t="s">
        <v>531</v>
      </c>
      <c r="B57" s="1055"/>
      <c r="C57" s="1055"/>
      <c r="D57" s="1055"/>
      <c r="E57" s="1055"/>
      <c r="F57" s="1055"/>
      <c r="G57" s="1055"/>
      <c r="H57" s="1055"/>
      <c r="I57" s="1055"/>
      <c r="J57" s="1055"/>
      <c r="K57" s="1055"/>
      <c r="L57" s="1055"/>
      <c r="M57" s="1055"/>
      <c r="N57" s="1055"/>
    </row>
    <row r="58" spans="1:14" ht="13.8" thickBot="1" x14ac:dyDescent="0.3">
      <c r="A58" s="255"/>
      <c r="B58" s="257" t="s">
        <v>180</v>
      </c>
      <c r="C58" s="190" t="s">
        <v>181</v>
      </c>
      <c r="D58" s="232" t="s">
        <v>182</v>
      </c>
      <c r="E58" s="258" t="s">
        <v>183</v>
      </c>
      <c r="F58" s="258" t="s">
        <v>184</v>
      </c>
      <c r="G58" s="258" t="s">
        <v>185</v>
      </c>
      <c r="H58" s="258" t="s">
        <v>186</v>
      </c>
      <c r="I58" s="258" t="s">
        <v>187</v>
      </c>
      <c r="J58" s="258" t="s">
        <v>188</v>
      </c>
      <c r="K58" s="258" t="s">
        <v>189</v>
      </c>
      <c r="L58" s="258" t="s">
        <v>190</v>
      </c>
      <c r="M58" s="258" t="s">
        <v>191</v>
      </c>
      <c r="N58" s="192" t="s">
        <v>192</v>
      </c>
    </row>
    <row r="59" spans="1:14" ht="13.8" thickBot="1" x14ac:dyDescent="0.3">
      <c r="A59" s="544" t="s">
        <v>180</v>
      </c>
      <c r="B59" s="555">
        <v>639.37721828493693</v>
      </c>
      <c r="C59" s="532">
        <v>874.73564133264722</v>
      </c>
      <c r="D59" s="556">
        <v>548.66963114182943</v>
      </c>
      <c r="E59" s="557">
        <v>597.15603839558776</v>
      </c>
      <c r="F59" s="557">
        <v>629.20431324327728</v>
      </c>
      <c r="G59" s="557">
        <v>673.3734198892115</v>
      </c>
      <c r="H59" s="557">
        <v>780.34692427015318</v>
      </c>
      <c r="I59" s="557">
        <v>598.44140078424596</v>
      </c>
      <c r="J59" s="557">
        <v>430.82420253748893</v>
      </c>
      <c r="K59" s="557">
        <v>759.21619224914161</v>
      </c>
      <c r="L59" s="557">
        <v>687.92778259272814</v>
      </c>
      <c r="M59" s="557">
        <v>615.25725021818437</v>
      </c>
      <c r="N59" s="533">
        <v>792.65693421663684</v>
      </c>
    </row>
    <row r="60" spans="1:14" ht="13.8" thickTop="1" x14ac:dyDescent="0.25">
      <c r="A60" s="217" t="s">
        <v>195</v>
      </c>
      <c r="B60" s="558">
        <v>297.77592613152888</v>
      </c>
      <c r="C60" s="48">
        <v>224.6048929086738</v>
      </c>
      <c r="D60" s="559">
        <v>201.60877668419471</v>
      </c>
      <c r="E60" s="49">
        <v>188.52788061325759</v>
      </c>
      <c r="F60" s="49">
        <v>249.27600238972639</v>
      </c>
      <c r="G60" s="49">
        <v>298.26304436544706</v>
      </c>
      <c r="H60" s="49">
        <v>231.49179131887482</v>
      </c>
      <c r="I60" s="49">
        <v>323.70530068663771</v>
      </c>
      <c r="J60" s="49">
        <v>258.87410447650797</v>
      </c>
      <c r="K60" s="49">
        <v>369.51049308263782</v>
      </c>
      <c r="L60" s="49">
        <v>439.52235369380554</v>
      </c>
      <c r="M60" s="49">
        <v>306.36015809986048</v>
      </c>
      <c r="N60" s="534">
        <v>337.29882717361966</v>
      </c>
    </row>
    <row r="61" spans="1:14" x14ac:dyDescent="0.25">
      <c r="A61" s="196" t="s">
        <v>196</v>
      </c>
      <c r="B61" s="560">
        <v>1020.3802964441472</v>
      </c>
      <c r="C61" s="535">
        <v>1120.7705939277475</v>
      </c>
      <c r="D61" s="561">
        <v>822.79991854118532</v>
      </c>
      <c r="E61" s="562">
        <v>896.62967852821669</v>
      </c>
      <c r="F61" s="562">
        <v>981.57755355374354</v>
      </c>
      <c r="G61" s="562">
        <v>1076.4570000673666</v>
      </c>
      <c r="H61" s="562">
        <v>1186.0326769000565</v>
      </c>
      <c r="I61" s="562">
        <v>1230.8755649869222</v>
      </c>
      <c r="J61" s="562">
        <v>752.738912622008</v>
      </c>
      <c r="K61" s="562">
        <v>1030.2086790415472</v>
      </c>
      <c r="L61" s="562">
        <v>988.39492493273474</v>
      </c>
      <c r="M61" s="562">
        <v>1026.0418505091025</v>
      </c>
      <c r="N61" s="536">
        <v>1305.7096236923496</v>
      </c>
    </row>
    <row r="62" spans="1:14" x14ac:dyDescent="0.25">
      <c r="A62" s="210" t="s">
        <v>197</v>
      </c>
      <c r="B62" s="563">
        <v>527.75830588933275</v>
      </c>
      <c r="C62" s="539">
        <v>167.2519868617126</v>
      </c>
      <c r="D62" s="564">
        <v>1142.6904145311796</v>
      </c>
      <c r="E62" s="1009">
        <v>585.54351413985182</v>
      </c>
      <c r="F62" s="1009">
        <v>358.18474461405708</v>
      </c>
      <c r="G62" s="1009">
        <v>594.21378205157509</v>
      </c>
      <c r="H62" s="1009">
        <v>447.17783403556336</v>
      </c>
      <c r="I62" s="1009">
        <v>289.6942012044031</v>
      </c>
      <c r="J62" s="1009">
        <v>574.45389601022509</v>
      </c>
      <c r="K62" s="1009">
        <v>532.41377082667987</v>
      </c>
      <c r="L62" s="1009">
        <v>836.2025880377289</v>
      </c>
      <c r="M62" s="1009">
        <v>545.44254579424489</v>
      </c>
      <c r="N62" s="540">
        <v>316.98127871996439</v>
      </c>
    </row>
    <row r="63" spans="1:14" ht="13.8" thickBot="1" x14ac:dyDescent="0.3">
      <c r="A63" s="200" t="s">
        <v>198</v>
      </c>
      <c r="B63" s="582">
        <v>787.65812880917838</v>
      </c>
      <c r="C63" s="541">
        <v>525.04235084952643</v>
      </c>
      <c r="D63" s="554">
        <v>0</v>
      </c>
      <c r="E63" s="583">
        <v>0</v>
      </c>
      <c r="F63" s="583">
        <v>1316.0104793197099</v>
      </c>
      <c r="G63" s="583">
        <v>1270.2991186783481</v>
      </c>
      <c r="H63" s="583">
        <v>1037.2275042108058</v>
      </c>
      <c r="I63" s="583">
        <v>1128.2517124113569</v>
      </c>
      <c r="J63" s="583">
        <v>651.83348283210398</v>
      </c>
      <c r="K63" s="583">
        <v>600.54752313441645</v>
      </c>
      <c r="L63" s="583">
        <v>335.71815958686398</v>
      </c>
      <c r="M63" s="583">
        <v>322.05238910570154</v>
      </c>
      <c r="N63" s="542">
        <v>0</v>
      </c>
    </row>
    <row r="66" spans="1:14" ht="13.8" thickBot="1" x14ac:dyDescent="0.3">
      <c r="A66" s="1055" t="s">
        <v>532</v>
      </c>
      <c r="B66" s="1056"/>
      <c r="C66" s="1056"/>
      <c r="D66" s="1056"/>
      <c r="E66" s="1056"/>
      <c r="F66" s="1056"/>
      <c r="G66" s="1056"/>
      <c r="H66" s="1056"/>
      <c r="I66" s="1056"/>
      <c r="J66" s="1056"/>
      <c r="K66" s="1056"/>
      <c r="L66" s="1056"/>
      <c r="M66" s="1056"/>
      <c r="N66" s="1056"/>
    </row>
    <row r="67" spans="1:14" ht="13.5" customHeight="1" thickBot="1" x14ac:dyDescent="0.3">
      <c r="A67" s="566"/>
      <c r="B67" s="1059" t="s">
        <v>898</v>
      </c>
      <c r="C67" s="1060"/>
      <c r="D67" s="1060"/>
      <c r="E67" s="1060"/>
      <c r="F67" s="1060"/>
      <c r="G67" s="1060"/>
      <c r="H67" s="1060"/>
      <c r="I67" s="1060"/>
      <c r="J67" s="1060"/>
      <c r="K67" s="1060"/>
      <c r="L67" s="1060"/>
      <c r="M67" s="1060"/>
      <c r="N67" s="1060"/>
    </row>
    <row r="68" spans="1:14" ht="13.8" thickBot="1" x14ac:dyDescent="0.3">
      <c r="A68" s="310"/>
      <c r="B68" s="311" t="s">
        <v>180</v>
      </c>
      <c r="C68" s="312" t="s">
        <v>181</v>
      </c>
      <c r="D68" s="313" t="s">
        <v>182</v>
      </c>
      <c r="E68" s="313" t="s">
        <v>183</v>
      </c>
      <c r="F68" s="313" t="s">
        <v>184</v>
      </c>
      <c r="G68" s="313" t="s">
        <v>185</v>
      </c>
      <c r="H68" s="313" t="s">
        <v>186</v>
      </c>
      <c r="I68" s="313" t="s">
        <v>187</v>
      </c>
      <c r="J68" s="313" t="s">
        <v>188</v>
      </c>
      <c r="K68" s="313" t="s">
        <v>189</v>
      </c>
      <c r="L68" s="313" t="s">
        <v>190</v>
      </c>
      <c r="M68" s="313" t="s">
        <v>191</v>
      </c>
      <c r="N68" s="314" t="s">
        <v>192</v>
      </c>
    </row>
    <row r="69" spans="1:14" ht="13.8" thickBot="1" x14ac:dyDescent="0.3">
      <c r="A69" s="284" t="s">
        <v>180</v>
      </c>
      <c r="B69" s="285">
        <v>-2.8707790543049283E-2</v>
      </c>
      <c r="C69" s="286">
        <v>-4.0272062276288767E-2</v>
      </c>
      <c r="D69" s="287">
        <v>-7.2578863327906751E-2</v>
      </c>
      <c r="E69" s="287">
        <v>-8.7909903735089889E-2</v>
      </c>
      <c r="F69" s="287">
        <v>0.18485559159683906</v>
      </c>
      <c r="G69" s="287">
        <v>0.11323526323095523</v>
      </c>
      <c r="H69" s="287">
        <v>0.42718676805523992</v>
      </c>
      <c r="I69" s="287">
        <v>-6.3477431485054026E-2</v>
      </c>
      <c r="J69" s="287">
        <v>-0.24030884776358863</v>
      </c>
      <c r="K69" s="287">
        <v>-0.21556062372848195</v>
      </c>
      <c r="L69" s="287">
        <v>0.19808884227895374</v>
      </c>
      <c r="M69" s="287">
        <v>-0.1090886972803462</v>
      </c>
      <c r="N69" s="288">
        <v>5.2934057773943888E-2</v>
      </c>
    </row>
    <row r="70" spans="1:14" ht="13.8" thickTop="1" x14ac:dyDescent="0.25">
      <c r="A70" s="299" t="s">
        <v>195</v>
      </c>
      <c r="B70" s="300">
        <v>0.11299917971110762</v>
      </c>
      <c r="C70" s="301">
        <v>-0.10795483704368181</v>
      </c>
      <c r="D70" s="302">
        <v>6.5424267152168314E-2</v>
      </c>
      <c r="E70" s="302">
        <v>-3.6366313156528496E-2</v>
      </c>
      <c r="F70" s="302">
        <v>7.833661305576145E-2</v>
      </c>
      <c r="G70" s="302">
        <v>-0.13309592712079321</v>
      </c>
      <c r="H70" s="302">
        <v>-0.13439183359080353</v>
      </c>
      <c r="I70" s="302">
        <v>0.35412347055590421</v>
      </c>
      <c r="J70" s="302">
        <v>0.13480014761800163</v>
      </c>
      <c r="K70" s="302">
        <v>0.26463652573256091</v>
      </c>
      <c r="L70" s="302">
        <v>0.36128315963533786</v>
      </c>
      <c r="M70" s="302">
        <v>-1.5199059921702451E-2</v>
      </c>
      <c r="N70" s="303">
        <v>-7.4934037596299241E-2</v>
      </c>
    </row>
    <row r="71" spans="1:14" x14ac:dyDescent="0.25">
      <c r="A71" s="289" t="s">
        <v>196</v>
      </c>
      <c r="B71" s="290">
        <v>-2.4034926164994586E-2</v>
      </c>
      <c r="C71" s="291">
        <v>-4.2743549789045265E-2</v>
      </c>
      <c r="D71" s="292">
        <v>-4.5905843907699917E-2</v>
      </c>
      <c r="E71" s="292">
        <v>-9.3015335894597762E-2</v>
      </c>
      <c r="F71" s="292">
        <v>9.0804188316102596E-2</v>
      </c>
      <c r="G71" s="292">
        <v>0.30138078331771956</v>
      </c>
      <c r="H71" s="292">
        <v>0.4669178225906121</v>
      </c>
      <c r="I71" s="292">
        <v>2.8487035718485876E-2</v>
      </c>
      <c r="J71" s="292">
        <v>-0.27605070167320989</v>
      </c>
      <c r="K71" s="292">
        <v>-0.42336185429685269</v>
      </c>
      <c r="L71" s="292">
        <v>0.27645215534031053</v>
      </c>
      <c r="M71" s="292">
        <v>4.1464437091652595E-2</v>
      </c>
      <c r="N71" s="293">
        <v>0.12470184184592603</v>
      </c>
    </row>
    <row r="72" spans="1:14" x14ac:dyDescent="0.25">
      <c r="A72" s="304" t="s">
        <v>197</v>
      </c>
      <c r="B72" s="305">
        <v>0.15533179824098564</v>
      </c>
      <c r="C72" s="306">
        <v>-0.4648714056809623</v>
      </c>
      <c r="D72" s="307">
        <v>1.2268083625072541</v>
      </c>
      <c r="E72" s="307">
        <v>1.3677751779191785</v>
      </c>
      <c r="F72" s="307">
        <v>0.57077852625912739</v>
      </c>
      <c r="G72" s="307">
        <v>-0.14866942555627594</v>
      </c>
      <c r="H72" s="307">
        <v>-0.1795113769537704</v>
      </c>
      <c r="I72" s="307">
        <v>-0.43960593287128558</v>
      </c>
      <c r="J72" s="307">
        <v>0.32083176265145386</v>
      </c>
      <c r="K72" s="307">
        <v>-1.307074673914832E-2</v>
      </c>
      <c r="L72" s="307">
        <v>0.79824911502575135</v>
      </c>
      <c r="M72" s="307">
        <v>1.4992099546364397</v>
      </c>
      <c r="N72" s="309">
        <v>4.3115468058176676E-2</v>
      </c>
    </row>
    <row r="73" spans="1:14" ht="13.8" thickBot="1" x14ac:dyDescent="0.3">
      <c r="A73" s="1004" t="s">
        <v>198</v>
      </c>
      <c r="B73" s="1005">
        <v>-0.27830510372094419</v>
      </c>
      <c r="C73" s="1006">
        <v>-0.56340419331904301</v>
      </c>
      <c r="D73" s="1007">
        <v>-1</v>
      </c>
      <c r="E73" s="1007">
        <v>-1</v>
      </c>
      <c r="F73" s="1007">
        <v>11.967172198833309</v>
      </c>
      <c r="G73" s="1007">
        <v>-0.22439631282902295</v>
      </c>
      <c r="H73" s="1007">
        <v>-0.36699019974284952</v>
      </c>
      <c r="I73" s="1007">
        <v>-0.33345937602809961</v>
      </c>
      <c r="J73" s="1007">
        <v>-0.5709998701712935</v>
      </c>
      <c r="K73" s="1007">
        <v>0.15611017924377735</v>
      </c>
      <c r="L73" s="1007">
        <v>-0.36212923679564757</v>
      </c>
      <c r="M73" s="1007">
        <v>-0.38793524291573755</v>
      </c>
      <c r="N73" s="1008">
        <v>-1</v>
      </c>
    </row>
    <row r="74" spans="1:14" x14ac:dyDescent="0.25">
      <c r="A74" s="489"/>
      <c r="B74" s="490"/>
      <c r="C74" s="490"/>
      <c r="D74" s="490"/>
      <c r="E74" s="490"/>
      <c r="F74" s="490"/>
      <c r="G74" s="490"/>
      <c r="H74" s="490"/>
      <c r="I74" s="490"/>
      <c r="J74" s="490"/>
      <c r="K74" s="490"/>
      <c r="L74" s="490"/>
      <c r="M74" s="490"/>
      <c r="N74" s="490"/>
    </row>
  </sheetData>
  <mergeCells count="11">
    <mergeCell ref="A1:N1"/>
    <mergeCell ref="A10:N10"/>
    <mergeCell ref="A19:N19"/>
    <mergeCell ref="A28:N28"/>
    <mergeCell ref="B29:N29"/>
    <mergeCell ref="B67:N67"/>
    <mergeCell ref="A38:N38"/>
    <mergeCell ref="A47:N47"/>
    <mergeCell ref="B48:N48"/>
    <mergeCell ref="A57:N57"/>
    <mergeCell ref="A66:N66"/>
  </mergeCells>
  <pageMargins left="0.78740157480314965" right="0.59055118110236227" top="0.78740157480314965" bottom="0.39370078740157483" header="0" footer="0.39370078740157483"/>
  <pageSetup paperSize="9" scale="88" fitToHeight="0" orientation="landscape" r:id="rId1"/>
  <headerFooter scaleWithDoc="0">
    <oddFooter>&amp;R&amp;9&amp;P</oddFooter>
  </headerFooter>
  <rowBreaks count="1" manualBreakCount="1">
    <brk id="37" max="16383" man="1"/>
  </rowBreaks>
  <legacyDrawingHF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30"/>
  <sheetViews>
    <sheetView showZeros="0" workbookViewId="0"/>
  </sheetViews>
  <sheetFormatPr baseColWidth="10" defaultRowHeight="13.2" x14ac:dyDescent="0.25"/>
  <cols>
    <col min="1" max="1" width="17.109375" customWidth="1"/>
    <col min="2" max="2" width="12.33203125" bestFit="1" customWidth="1"/>
    <col min="3" max="5" width="9.88671875" bestFit="1" customWidth="1"/>
    <col min="6" max="12" width="10.88671875" bestFit="1" customWidth="1"/>
    <col min="13" max="14" width="9.88671875" bestFit="1" customWidth="1"/>
  </cols>
  <sheetData>
    <row r="1" spans="1:14" ht="13.8" thickBot="1" x14ac:dyDescent="0.3">
      <c r="A1" s="1055" t="s">
        <v>517</v>
      </c>
      <c r="B1" s="1055"/>
      <c r="C1" s="1055"/>
      <c r="D1" s="1055"/>
      <c r="E1" s="1055"/>
      <c r="F1" s="1055"/>
      <c r="G1" s="1055"/>
      <c r="H1" s="1055"/>
      <c r="I1" s="1055"/>
      <c r="J1" s="1055"/>
      <c r="K1" s="1055"/>
      <c r="L1" s="1055"/>
      <c r="M1" s="1055"/>
      <c r="N1" s="1055"/>
    </row>
    <row r="2" spans="1:14" ht="13.8" thickBot="1" x14ac:dyDescent="0.3">
      <c r="A2" s="255"/>
      <c r="B2" s="257" t="s">
        <v>180</v>
      </c>
      <c r="C2" s="190" t="s">
        <v>181</v>
      </c>
      <c r="D2" s="232" t="s">
        <v>182</v>
      </c>
      <c r="E2" s="258" t="s">
        <v>183</v>
      </c>
      <c r="F2" s="258" t="s">
        <v>184</v>
      </c>
      <c r="G2" s="258" t="s">
        <v>185</v>
      </c>
      <c r="H2" s="258" t="s">
        <v>186</v>
      </c>
      <c r="I2" s="258" t="s">
        <v>187</v>
      </c>
      <c r="J2" s="258" t="s">
        <v>188</v>
      </c>
      <c r="K2" s="258" t="s">
        <v>189</v>
      </c>
      <c r="L2" s="258" t="s">
        <v>190</v>
      </c>
      <c r="M2" s="258" t="s">
        <v>191</v>
      </c>
      <c r="N2" s="192" t="s">
        <v>192</v>
      </c>
    </row>
    <row r="3" spans="1:14" ht="13.8" thickBot="1" x14ac:dyDescent="0.3">
      <c r="A3" s="193" t="s">
        <v>180</v>
      </c>
      <c r="B3" s="260">
        <v>1503943696.0039389</v>
      </c>
      <c r="C3" s="194">
        <v>86849456.178819984</v>
      </c>
      <c r="D3" s="261">
        <v>71151587.779892325</v>
      </c>
      <c r="E3" s="262">
        <v>77067310.913463384</v>
      </c>
      <c r="F3" s="262">
        <v>141607169.00624347</v>
      </c>
      <c r="G3" s="262">
        <v>147591576.37191528</v>
      </c>
      <c r="H3" s="262">
        <v>141089709.1777682</v>
      </c>
      <c r="I3" s="262">
        <v>170900040.69001648</v>
      </c>
      <c r="J3" s="262">
        <v>159812458.25767177</v>
      </c>
      <c r="K3" s="262">
        <v>184157920.5968098</v>
      </c>
      <c r="L3" s="262">
        <v>161230134.02072832</v>
      </c>
      <c r="M3" s="262">
        <v>84366160.726439729</v>
      </c>
      <c r="N3" s="195">
        <v>78120172.284170136</v>
      </c>
    </row>
    <row r="4" spans="1:14" ht="13.8" thickTop="1" x14ac:dyDescent="0.25">
      <c r="A4" s="217" t="s">
        <v>199</v>
      </c>
      <c r="B4" s="273">
        <v>221227926.28674904</v>
      </c>
      <c r="C4" s="35">
        <v>3929634.4558857041</v>
      </c>
      <c r="D4" s="274">
        <v>9878393.6106941663</v>
      </c>
      <c r="E4" s="37">
        <v>8958866.7038928159</v>
      </c>
      <c r="F4" s="37">
        <v>17251894.373025134</v>
      </c>
      <c r="G4" s="37">
        <v>22279831.513270292</v>
      </c>
      <c r="H4" s="37">
        <v>10724499.45507733</v>
      </c>
      <c r="I4" s="37">
        <v>26490547.547671821</v>
      </c>
      <c r="J4" s="37">
        <v>41881741.947597481</v>
      </c>
      <c r="K4" s="37">
        <v>23251687.473524623</v>
      </c>
      <c r="L4" s="37">
        <v>35794471.442935482</v>
      </c>
      <c r="M4" s="37">
        <v>13853383.36320309</v>
      </c>
      <c r="N4" s="224">
        <v>6932974.3999710539</v>
      </c>
    </row>
    <row r="5" spans="1:14" x14ac:dyDescent="0.25">
      <c r="A5" s="196" t="s">
        <v>200</v>
      </c>
      <c r="B5" s="263">
        <v>85074856.711191177</v>
      </c>
      <c r="C5" s="197">
        <v>4674304.3889763607</v>
      </c>
      <c r="D5" s="264">
        <v>6831867.0461187521</v>
      </c>
      <c r="E5" s="265">
        <v>6798029.4773015976</v>
      </c>
      <c r="F5" s="265">
        <v>7979000.8537712544</v>
      </c>
      <c r="G5" s="265">
        <v>4837948.3114408189</v>
      </c>
      <c r="H5" s="265">
        <v>9998633.2660773657</v>
      </c>
      <c r="I5" s="265">
        <v>5460905.7890779208</v>
      </c>
      <c r="J5" s="265">
        <v>12327100.315851104</v>
      </c>
      <c r="K5" s="265">
        <v>6327768.4374784622</v>
      </c>
      <c r="L5" s="265">
        <v>7534550.8084986163</v>
      </c>
      <c r="M5" s="265">
        <v>4230743.6551143993</v>
      </c>
      <c r="N5" s="198">
        <v>8074004.3614845332</v>
      </c>
    </row>
    <row r="6" spans="1:14" x14ac:dyDescent="0.25">
      <c r="A6" s="216" t="s">
        <v>201</v>
      </c>
      <c r="B6" s="275">
        <v>148109904.02394491</v>
      </c>
      <c r="C6" s="222">
        <v>4995851.7618624112</v>
      </c>
      <c r="D6" s="240">
        <v>4735162.0936196158</v>
      </c>
      <c r="E6" s="276">
        <v>8434367.4844513722</v>
      </c>
      <c r="F6" s="276">
        <v>17254040.197257109</v>
      </c>
      <c r="G6" s="276">
        <v>12345383.404838424</v>
      </c>
      <c r="H6" s="276">
        <v>13229458.348000614</v>
      </c>
      <c r="I6" s="276">
        <v>13653351.503652466</v>
      </c>
      <c r="J6" s="276">
        <v>16145714.716626462</v>
      </c>
      <c r="K6" s="276">
        <v>19319913.956198782</v>
      </c>
      <c r="L6" s="276">
        <v>19936876.766806547</v>
      </c>
      <c r="M6" s="276">
        <v>12738732.877026211</v>
      </c>
      <c r="N6" s="223">
        <v>5321050.9136048788</v>
      </c>
    </row>
    <row r="7" spans="1:14" x14ac:dyDescent="0.25">
      <c r="A7" s="196" t="s">
        <v>202</v>
      </c>
      <c r="B7" s="263">
        <v>45422440.182165094</v>
      </c>
      <c r="C7" s="197">
        <v>3143697.7170344931</v>
      </c>
      <c r="D7" s="264">
        <v>2653371.2613615333</v>
      </c>
      <c r="E7" s="265">
        <v>2015637.1647920713</v>
      </c>
      <c r="F7" s="265">
        <v>3029779.7076182766</v>
      </c>
      <c r="G7" s="265">
        <v>5395093.6102831811</v>
      </c>
      <c r="H7" s="265">
        <v>3523788.913606443</v>
      </c>
      <c r="I7" s="265">
        <v>4076879.0445168926</v>
      </c>
      <c r="J7" s="265">
        <v>8102334.8025962785</v>
      </c>
      <c r="K7" s="265">
        <v>7019007.6985863941</v>
      </c>
      <c r="L7" s="265">
        <v>3070323.4022255889</v>
      </c>
      <c r="M7" s="265">
        <v>2772976.3275586171</v>
      </c>
      <c r="N7" s="198">
        <v>619550.53198532655</v>
      </c>
    </row>
    <row r="8" spans="1:14" x14ac:dyDescent="0.25">
      <c r="A8" s="216" t="s">
        <v>203</v>
      </c>
      <c r="B8" s="275">
        <v>27113387.852397446</v>
      </c>
      <c r="C8" s="222">
        <v>952194.2439172992</v>
      </c>
      <c r="D8" s="240">
        <v>2476354.2734463755</v>
      </c>
      <c r="E8" s="276">
        <v>1589971.4201728126</v>
      </c>
      <c r="F8" s="276">
        <v>1115752.7066561633</v>
      </c>
      <c r="G8" s="276">
        <v>338648.65026651672</v>
      </c>
      <c r="H8" s="276">
        <v>223631.48704926204</v>
      </c>
      <c r="I8" s="276">
        <v>4688289.170227862</v>
      </c>
      <c r="J8" s="276">
        <v>5383641.7923028227</v>
      </c>
      <c r="K8" s="276">
        <v>1309438.3766040399</v>
      </c>
      <c r="L8" s="276">
        <v>2894205.8698861031</v>
      </c>
      <c r="M8" s="276">
        <v>2855329.6091493149</v>
      </c>
      <c r="N8" s="223">
        <v>3285930.2527188729</v>
      </c>
    </row>
    <row r="9" spans="1:14" x14ac:dyDescent="0.25">
      <c r="A9" s="196" t="s">
        <v>204</v>
      </c>
      <c r="B9" s="263">
        <v>39615451.137618087</v>
      </c>
      <c r="C9" s="197">
        <v>2585451.4599804282</v>
      </c>
      <c r="D9" s="264">
        <v>3703040.7086905632</v>
      </c>
      <c r="E9" s="265">
        <v>2295515.2178423624</v>
      </c>
      <c r="F9" s="265">
        <v>3623980.1273835707</v>
      </c>
      <c r="G9" s="265">
        <v>4824327.9637280283</v>
      </c>
      <c r="H9" s="265">
        <v>2255592.57329416</v>
      </c>
      <c r="I9" s="265">
        <v>8489105.4665807672</v>
      </c>
      <c r="J9" s="265">
        <v>2253423.5651222756</v>
      </c>
      <c r="K9" s="265">
        <v>1903781.8220336325</v>
      </c>
      <c r="L9" s="265">
        <v>3503683.7153578987</v>
      </c>
      <c r="M9" s="265">
        <v>3348901.7387335501</v>
      </c>
      <c r="N9" s="198">
        <v>828646.77887084847</v>
      </c>
    </row>
    <row r="10" spans="1:14" x14ac:dyDescent="0.25">
      <c r="A10" s="216" t="s">
        <v>205</v>
      </c>
      <c r="B10" s="275">
        <v>69674309.216881812</v>
      </c>
      <c r="C10" s="222">
        <v>1931554.0090542636</v>
      </c>
      <c r="D10" s="240">
        <v>1002515.7891292251</v>
      </c>
      <c r="E10" s="276">
        <v>1269535.2419362045</v>
      </c>
      <c r="F10" s="276">
        <v>8866506.6962774508</v>
      </c>
      <c r="G10" s="276">
        <v>6655060.077774439</v>
      </c>
      <c r="H10" s="276">
        <v>6995056.4755272008</v>
      </c>
      <c r="I10" s="276">
        <v>9352438.7957716137</v>
      </c>
      <c r="J10" s="276">
        <v>4064688.085618732</v>
      </c>
      <c r="K10" s="276">
        <v>23217504.072566878</v>
      </c>
      <c r="L10" s="276">
        <v>2816174.0652987398</v>
      </c>
      <c r="M10" s="276">
        <v>1973951.1661546468</v>
      </c>
      <c r="N10" s="223">
        <v>1529324.7417724081</v>
      </c>
    </row>
    <row r="11" spans="1:14" x14ac:dyDescent="0.25">
      <c r="A11" s="196" t="s">
        <v>206</v>
      </c>
      <c r="B11" s="263">
        <v>267071807.75631112</v>
      </c>
      <c r="C11" s="197">
        <v>17844513.526434768</v>
      </c>
      <c r="D11" s="264">
        <v>12777288.815159569</v>
      </c>
      <c r="E11" s="265">
        <v>19872994.651218258</v>
      </c>
      <c r="F11" s="265">
        <v>36024488.657173723</v>
      </c>
      <c r="G11" s="265">
        <v>18546919.02508131</v>
      </c>
      <c r="H11" s="265">
        <v>13095417.605935948</v>
      </c>
      <c r="I11" s="265">
        <v>27314006.54397551</v>
      </c>
      <c r="J11" s="265">
        <v>26670089.70022222</v>
      </c>
      <c r="K11" s="265">
        <v>52194122.635014683</v>
      </c>
      <c r="L11" s="265">
        <v>18970459.201768987</v>
      </c>
      <c r="M11" s="265">
        <v>13770349.463229982</v>
      </c>
      <c r="N11" s="198">
        <v>9991157.9310961384</v>
      </c>
    </row>
    <row r="12" spans="1:14" x14ac:dyDescent="0.25">
      <c r="A12" s="213" t="s">
        <v>207</v>
      </c>
      <c r="B12" s="275">
        <v>100929491.43237472</v>
      </c>
      <c r="C12" s="222">
        <v>3751866.2312376276</v>
      </c>
      <c r="D12" s="240">
        <v>5967527.0997688081</v>
      </c>
      <c r="E12" s="276">
        <v>9982370.4638727456</v>
      </c>
      <c r="F12" s="276">
        <v>10265903.955692178</v>
      </c>
      <c r="G12" s="276">
        <v>7130663.3381068306</v>
      </c>
      <c r="H12" s="276">
        <v>8149641.6059042495</v>
      </c>
      <c r="I12" s="276">
        <v>12562468.7203833</v>
      </c>
      <c r="J12" s="276">
        <v>3707375.3125508754</v>
      </c>
      <c r="K12" s="276">
        <v>14293021.970931694</v>
      </c>
      <c r="L12" s="276">
        <v>8343082.0798774874</v>
      </c>
      <c r="M12" s="276">
        <v>6444776.3037045226</v>
      </c>
      <c r="N12" s="223">
        <v>10330794.350344392</v>
      </c>
    </row>
    <row r="13" spans="1:14" x14ac:dyDescent="0.25">
      <c r="A13" s="196" t="s">
        <v>208</v>
      </c>
      <c r="B13" s="263">
        <v>226769910.84705982</v>
      </c>
      <c r="C13" s="197">
        <v>8859597.0345899574</v>
      </c>
      <c r="D13" s="264">
        <v>9925555.0276052821</v>
      </c>
      <c r="E13" s="265">
        <v>6033459.3050675541</v>
      </c>
      <c r="F13" s="265">
        <v>5441558.7258948376</v>
      </c>
      <c r="G13" s="265">
        <v>32975505.702614252</v>
      </c>
      <c r="H13" s="265">
        <v>52076344.891248532</v>
      </c>
      <c r="I13" s="265">
        <v>19694553.406570408</v>
      </c>
      <c r="J13" s="265">
        <v>21881078.273314234</v>
      </c>
      <c r="K13" s="265">
        <v>22301005.5187825</v>
      </c>
      <c r="L13" s="265">
        <v>17589615.59819201</v>
      </c>
      <c r="M13" s="265">
        <v>8656181.2261765786</v>
      </c>
      <c r="N13" s="198">
        <v>21335456.137003668</v>
      </c>
    </row>
    <row r="14" spans="1:14" ht="13.8" thickBot="1" x14ac:dyDescent="0.3">
      <c r="A14" s="315" t="s">
        <v>209</v>
      </c>
      <c r="B14" s="316">
        <v>272934210.55724573</v>
      </c>
      <c r="C14" s="242">
        <v>34180791.349846669</v>
      </c>
      <c r="D14" s="317">
        <v>11200512.054298434</v>
      </c>
      <c r="E14" s="318">
        <v>9816563.7829155903</v>
      </c>
      <c r="F14" s="318">
        <v>30754263.00549379</v>
      </c>
      <c r="G14" s="318">
        <v>32262194.774511192</v>
      </c>
      <c r="H14" s="318">
        <v>20817644.556047089</v>
      </c>
      <c r="I14" s="318">
        <v>39117494.701587923</v>
      </c>
      <c r="J14" s="318">
        <v>17395269.745869294</v>
      </c>
      <c r="K14" s="318">
        <v>13020668.635088094</v>
      </c>
      <c r="L14" s="318">
        <v>40776691.069880858</v>
      </c>
      <c r="M14" s="318">
        <v>13720834.996388808</v>
      </c>
      <c r="N14" s="243">
        <v>9871281.8853180241</v>
      </c>
    </row>
    <row r="15" spans="1:14" x14ac:dyDescent="0.25">
      <c r="A15" s="72"/>
      <c r="B15" s="1"/>
      <c r="C15" s="1"/>
      <c r="D15" s="1"/>
    </row>
    <row r="17" spans="1:14" ht="13.8" thickBot="1" x14ac:dyDescent="0.3">
      <c r="A17" s="1056" t="s">
        <v>518</v>
      </c>
      <c r="B17" s="1056"/>
      <c r="C17" s="1056"/>
      <c r="D17" s="1056"/>
      <c r="E17" s="1056"/>
      <c r="F17" s="1056"/>
      <c r="G17" s="1056"/>
      <c r="H17" s="1056"/>
      <c r="I17" s="1056"/>
      <c r="J17" s="1056"/>
      <c r="K17" s="1056"/>
      <c r="L17" s="1056"/>
      <c r="M17" s="1056"/>
      <c r="N17" s="1056"/>
    </row>
    <row r="18" spans="1:14" ht="13.8" thickBot="1" x14ac:dyDescent="0.3">
      <c r="A18" s="189"/>
      <c r="B18" s="259" t="s">
        <v>180</v>
      </c>
      <c r="C18" s="190" t="s">
        <v>181</v>
      </c>
      <c r="D18" s="232" t="s">
        <v>182</v>
      </c>
      <c r="E18" s="258" t="s">
        <v>183</v>
      </c>
      <c r="F18" s="258" t="s">
        <v>184</v>
      </c>
      <c r="G18" s="258" t="s">
        <v>185</v>
      </c>
      <c r="H18" s="258" t="s">
        <v>186</v>
      </c>
      <c r="I18" s="258" t="s">
        <v>187</v>
      </c>
      <c r="J18" s="258" t="s">
        <v>188</v>
      </c>
      <c r="K18" s="258" t="s">
        <v>189</v>
      </c>
      <c r="L18" s="258" t="s">
        <v>190</v>
      </c>
      <c r="M18" s="258" t="s">
        <v>191</v>
      </c>
      <c r="N18" s="258" t="s">
        <v>192</v>
      </c>
    </row>
    <row r="19" spans="1:14" ht="13.8" thickBot="1" x14ac:dyDescent="0.3">
      <c r="A19" s="203" t="s">
        <v>180</v>
      </c>
      <c r="B19" s="270">
        <v>1</v>
      </c>
      <c r="C19" s="204">
        <v>5.7747810911793949E-2</v>
      </c>
      <c r="D19" s="204">
        <v>4.7310007661155139E-2</v>
      </c>
      <c r="E19" s="204">
        <v>5.1243481466916256E-2</v>
      </c>
      <c r="F19" s="204">
        <v>9.4157227682460126E-2</v>
      </c>
      <c r="G19" s="204">
        <v>9.8136370905423001E-2</v>
      </c>
      <c r="H19" s="204">
        <v>9.3813159064831564E-2</v>
      </c>
      <c r="I19" s="204">
        <v>0.11363460024740772</v>
      </c>
      <c r="J19" s="204">
        <v>0.10626226146783438</v>
      </c>
      <c r="K19" s="204">
        <v>0.12245000998782569</v>
      </c>
      <c r="L19" s="204">
        <v>0.10720490032248259</v>
      </c>
      <c r="M19" s="204">
        <v>5.6096621802136114E-2</v>
      </c>
      <c r="N19" s="204">
        <v>5.1943548479733467E-2</v>
      </c>
    </row>
    <row r="20" spans="1:14" ht="13.8" thickTop="1" x14ac:dyDescent="0.25">
      <c r="A20" s="217" t="s">
        <v>199</v>
      </c>
      <c r="B20" s="277">
        <v>1</v>
      </c>
      <c r="C20" s="218">
        <v>1.7762831853299701E-2</v>
      </c>
      <c r="D20" s="218">
        <v>4.4652561620498521E-2</v>
      </c>
      <c r="E20" s="218">
        <v>4.0496093121085444E-2</v>
      </c>
      <c r="F20" s="218">
        <v>7.798244400059938E-2</v>
      </c>
      <c r="G20" s="218">
        <v>0.10070985108991999</v>
      </c>
      <c r="H20" s="218">
        <v>4.8477150399071016E-2</v>
      </c>
      <c r="I20" s="218">
        <v>0.11974323491752829</v>
      </c>
      <c r="J20" s="218">
        <v>0.18931489640829349</v>
      </c>
      <c r="K20" s="218">
        <v>0.1051028586842444</v>
      </c>
      <c r="L20" s="218">
        <v>0.16179906417664358</v>
      </c>
      <c r="M20" s="218">
        <v>6.2620409618841466E-2</v>
      </c>
      <c r="N20" s="218">
        <v>3.1338604109974522E-2</v>
      </c>
    </row>
    <row r="21" spans="1:14" x14ac:dyDescent="0.25">
      <c r="A21" s="196" t="s">
        <v>200</v>
      </c>
      <c r="B21" s="271">
        <v>1</v>
      </c>
      <c r="C21" s="206">
        <v>5.494342946523563E-2</v>
      </c>
      <c r="D21" s="206">
        <v>8.0304185163794159E-2</v>
      </c>
      <c r="E21" s="206">
        <v>7.990644639437107E-2</v>
      </c>
      <c r="F21" s="206">
        <v>9.3788002263207534E-2</v>
      </c>
      <c r="G21" s="206">
        <v>5.6866958093911318E-2</v>
      </c>
      <c r="H21" s="206">
        <v>0.11752747700792888</v>
      </c>
      <c r="I21" s="206">
        <v>6.4189420942739786E-2</v>
      </c>
      <c r="J21" s="206">
        <v>0.14489710347322318</v>
      </c>
      <c r="K21" s="206">
        <v>7.4378831561946968E-2</v>
      </c>
      <c r="L21" s="206">
        <v>8.8563779003197354E-2</v>
      </c>
      <c r="M21" s="206">
        <v>4.9729659486547992E-2</v>
      </c>
      <c r="N21" s="206">
        <v>9.4904707143896233E-2</v>
      </c>
    </row>
    <row r="22" spans="1:14" x14ac:dyDescent="0.25">
      <c r="A22" s="216" t="s">
        <v>201</v>
      </c>
      <c r="B22" s="278">
        <v>1</v>
      </c>
      <c r="C22" s="214">
        <v>3.3730706901644689E-2</v>
      </c>
      <c r="D22" s="214">
        <v>3.1970597272509761E-2</v>
      </c>
      <c r="E22" s="214">
        <v>5.6946681182696524E-2</v>
      </c>
      <c r="F22" s="214">
        <v>0.11649484422370329</v>
      </c>
      <c r="G22" s="214">
        <v>8.3352855342088042E-2</v>
      </c>
      <c r="H22" s="214">
        <v>8.9321902104951792E-2</v>
      </c>
      <c r="I22" s="214">
        <v>9.2183919729264902E-2</v>
      </c>
      <c r="J22" s="214">
        <v>0.10901171547593594</v>
      </c>
      <c r="K22" s="214">
        <v>0.13044309280678038</v>
      </c>
      <c r="L22" s="214">
        <v>0.13460866711238537</v>
      </c>
      <c r="M22" s="214">
        <v>8.6008649866971362E-2</v>
      </c>
      <c r="N22" s="214">
        <v>3.5926367981067797E-2</v>
      </c>
    </row>
    <row r="23" spans="1:14" x14ac:dyDescent="0.25">
      <c r="A23" s="196" t="s">
        <v>202</v>
      </c>
      <c r="B23" s="271">
        <v>1</v>
      </c>
      <c r="C23" s="206">
        <v>6.9210234069917956E-2</v>
      </c>
      <c r="D23" s="206">
        <v>5.8415427500598416E-2</v>
      </c>
      <c r="E23" s="206">
        <v>4.4375360652321401E-2</v>
      </c>
      <c r="F23" s="206">
        <v>6.6702266445119465E-2</v>
      </c>
      <c r="G23" s="206">
        <v>0.11877595278118808</v>
      </c>
      <c r="H23" s="206">
        <v>7.7578150787901576E-2</v>
      </c>
      <c r="I23" s="206">
        <v>8.9754734183516191E-2</v>
      </c>
      <c r="J23" s="206">
        <v>0.17837735643664565</v>
      </c>
      <c r="K23" s="206">
        <v>0.15452731448237725</v>
      </c>
      <c r="L23" s="206">
        <v>6.7594858178296136E-2</v>
      </c>
      <c r="M23" s="206">
        <v>6.1048598807939281E-2</v>
      </c>
      <c r="N23" s="206">
        <v>1.3639745674178689E-2</v>
      </c>
    </row>
    <row r="24" spans="1:14" x14ac:dyDescent="0.25">
      <c r="A24" s="216" t="s">
        <v>203</v>
      </c>
      <c r="B24" s="278">
        <v>1</v>
      </c>
      <c r="C24" s="214">
        <v>3.5118969606489192E-2</v>
      </c>
      <c r="D24" s="214">
        <v>9.1333266315792E-2</v>
      </c>
      <c r="E24" s="214">
        <v>5.8641562199030862E-2</v>
      </c>
      <c r="F24" s="214">
        <v>4.1151357135087975E-2</v>
      </c>
      <c r="G24" s="214">
        <v>1.2490089844547863E-2</v>
      </c>
      <c r="H24" s="214">
        <v>8.2480097384616535E-3</v>
      </c>
      <c r="I24" s="214">
        <v>0.17291417788696994</v>
      </c>
      <c r="J24" s="214">
        <v>0.19856027662831463</v>
      </c>
      <c r="K24" s="214">
        <v>4.8294900797070828E-2</v>
      </c>
      <c r="L24" s="214">
        <v>0.10674453099117928</v>
      </c>
      <c r="M24" s="214">
        <v>0.10531069096541686</v>
      </c>
      <c r="N24" s="214">
        <v>0.12119216789163886</v>
      </c>
    </row>
    <row r="25" spans="1:14" x14ac:dyDescent="0.25">
      <c r="A25" s="196" t="s">
        <v>204</v>
      </c>
      <c r="B25" s="271">
        <v>1</v>
      </c>
      <c r="C25" s="206">
        <v>6.5263713670682705E-2</v>
      </c>
      <c r="D25" s="206">
        <v>9.3474657042949216E-2</v>
      </c>
      <c r="E25" s="206">
        <v>5.7944947032613353E-2</v>
      </c>
      <c r="F25" s="206">
        <v>9.1478956399976663E-2</v>
      </c>
      <c r="G25" s="206">
        <v>0.12177894799100085</v>
      </c>
      <c r="H25" s="206">
        <v>5.6937192648862496E-2</v>
      </c>
      <c r="I25" s="206">
        <v>0.21428773932400513</v>
      </c>
      <c r="J25" s="206">
        <v>5.6882441078210187E-2</v>
      </c>
      <c r="K25" s="206">
        <v>4.8056547820702136E-2</v>
      </c>
      <c r="L25" s="206">
        <v>8.8442353040146665E-2</v>
      </c>
      <c r="M25" s="206">
        <v>8.4535241744438855E-2</v>
      </c>
      <c r="N25" s="206">
        <v>2.0917262206411706E-2</v>
      </c>
    </row>
    <row r="26" spans="1:14" x14ac:dyDescent="0.25">
      <c r="A26" s="216" t="s">
        <v>205</v>
      </c>
      <c r="B26" s="278">
        <v>1</v>
      </c>
      <c r="C26" s="214">
        <v>2.7722614415045477E-2</v>
      </c>
      <c r="D26" s="214">
        <v>1.4388600337731363E-2</v>
      </c>
      <c r="E26" s="214">
        <v>1.8220995029665843E-2</v>
      </c>
      <c r="F26" s="214">
        <v>0.1272564707986962</v>
      </c>
      <c r="G26" s="214">
        <v>9.5516699807652261E-2</v>
      </c>
      <c r="H26" s="214">
        <v>0.10039649555409336</v>
      </c>
      <c r="I26" s="214">
        <v>0.13423080760886186</v>
      </c>
      <c r="J26" s="214">
        <v>5.8338405235797787E-2</v>
      </c>
      <c r="K26" s="214">
        <v>0.33322905291095972</v>
      </c>
      <c r="L26" s="214">
        <v>4.0419117131575262E-2</v>
      </c>
      <c r="M26" s="214">
        <v>2.8331119294059195E-2</v>
      </c>
      <c r="N26" s="214">
        <v>2.1949621875861507E-2</v>
      </c>
    </row>
    <row r="27" spans="1:14" x14ac:dyDescent="0.25">
      <c r="A27" s="196" t="s">
        <v>206</v>
      </c>
      <c r="B27" s="271">
        <v>1</v>
      </c>
      <c r="C27" s="206">
        <v>6.681541446230424E-2</v>
      </c>
      <c r="D27" s="206">
        <v>4.784214748274055E-2</v>
      </c>
      <c r="E27" s="206">
        <v>7.4410679353139789E-2</v>
      </c>
      <c r="F27" s="206">
        <v>0.13488690161577879</v>
      </c>
      <c r="G27" s="206">
        <v>6.944543934043533E-2</v>
      </c>
      <c r="H27" s="206">
        <v>4.9033320723559197E-2</v>
      </c>
      <c r="I27" s="206">
        <v>0.10227214460950552</v>
      </c>
      <c r="J27" s="206">
        <v>9.9861119465508186E-2</v>
      </c>
      <c r="K27" s="206">
        <v>0.19543104558096622</v>
      </c>
      <c r="L27" s="206">
        <v>7.1031305629527641E-2</v>
      </c>
      <c r="M27" s="206">
        <v>5.1560475734655963E-2</v>
      </c>
      <c r="N27" s="206">
        <v>3.7410006001878493E-2</v>
      </c>
    </row>
    <row r="28" spans="1:14" x14ac:dyDescent="0.25">
      <c r="A28" s="213" t="s">
        <v>207</v>
      </c>
      <c r="B28" s="278">
        <v>1</v>
      </c>
      <c r="C28" s="214">
        <v>3.717314115024023E-2</v>
      </c>
      <c r="D28" s="214">
        <v>5.9125702657158441E-2</v>
      </c>
      <c r="E28" s="214">
        <v>9.8904396744743175E-2</v>
      </c>
      <c r="F28" s="214">
        <v>0.10171362017186612</v>
      </c>
      <c r="G28" s="214">
        <v>7.0649948165889181E-2</v>
      </c>
      <c r="H28" s="214">
        <v>8.0745889930147058E-2</v>
      </c>
      <c r="I28" s="214">
        <v>0.12446776994611597</v>
      </c>
      <c r="J28" s="214">
        <v>3.6732329272013718E-2</v>
      </c>
      <c r="K28" s="214">
        <v>0.14161393035957559</v>
      </c>
      <c r="L28" s="214">
        <v>8.2662480128194854E-2</v>
      </c>
      <c r="M28" s="214">
        <v>6.3854243316213324E-2</v>
      </c>
      <c r="N28" s="214">
        <v>0.10235654815784227</v>
      </c>
    </row>
    <row r="29" spans="1:14" x14ac:dyDescent="0.25">
      <c r="A29" s="196" t="s">
        <v>208</v>
      </c>
      <c r="B29" s="271">
        <v>1</v>
      </c>
      <c r="C29" s="206">
        <v>3.9068662158469186E-2</v>
      </c>
      <c r="D29" s="206">
        <v>4.3769276931538606E-2</v>
      </c>
      <c r="E29" s="206">
        <v>2.6606084037033878E-2</v>
      </c>
      <c r="F29" s="206">
        <v>2.3995946841310803E-2</v>
      </c>
      <c r="G29" s="206">
        <v>0.14541393776378864</v>
      </c>
      <c r="H29" s="206">
        <v>0.22964398008856793</v>
      </c>
      <c r="I29" s="206">
        <v>8.6848177225121309E-2</v>
      </c>
      <c r="J29" s="206">
        <v>9.6490218616664125E-2</v>
      </c>
      <c r="K29" s="206">
        <v>9.8341995353267764E-2</v>
      </c>
      <c r="L29" s="206">
        <v>7.7565914862730428E-2</v>
      </c>
      <c r="M29" s="206">
        <v>3.8171648054377713E-2</v>
      </c>
      <c r="N29" s="206">
        <v>9.4084158067129622E-2</v>
      </c>
    </row>
    <row r="30" spans="1:14" ht="13.8" thickBot="1" x14ac:dyDescent="0.3">
      <c r="A30" s="315" t="s">
        <v>209</v>
      </c>
      <c r="B30" s="319">
        <v>1</v>
      </c>
      <c r="C30" s="244">
        <v>0.1252345438120793</v>
      </c>
      <c r="D30" s="244">
        <v>4.1037406162571247E-2</v>
      </c>
      <c r="E30" s="244">
        <v>3.5966776619439748E-2</v>
      </c>
      <c r="F30" s="244">
        <v>0.11268013248578573</v>
      </c>
      <c r="G30" s="244">
        <v>0.1182050235060015</v>
      </c>
      <c r="H30" s="244">
        <v>7.6273489180942219E-2</v>
      </c>
      <c r="I30" s="244">
        <v>0.14332206512962342</v>
      </c>
      <c r="J30" s="244">
        <v>6.3734295932904958E-2</v>
      </c>
      <c r="K30" s="244">
        <v>4.7706253490553595E-2</v>
      </c>
      <c r="L30" s="244">
        <v>0.14940117248998463</v>
      </c>
      <c r="M30" s="244">
        <v>5.0271583647851191E-2</v>
      </c>
      <c r="N30" s="244">
        <v>3.6167257542262563E-2</v>
      </c>
    </row>
    <row r="31" spans="1:14" x14ac:dyDescent="0.25">
      <c r="A31" s="72"/>
    </row>
    <row r="33" spans="1:14" ht="13.8" thickBot="1" x14ac:dyDescent="0.3">
      <c r="A33" s="1056" t="s">
        <v>519</v>
      </c>
      <c r="B33" s="1056"/>
      <c r="C33" s="1056"/>
      <c r="D33" s="1056"/>
      <c r="E33" s="1056"/>
      <c r="F33" s="1056"/>
      <c r="G33" s="1056"/>
      <c r="H33" s="1056"/>
      <c r="I33" s="1056"/>
      <c r="J33" s="1056"/>
      <c r="K33" s="1056"/>
      <c r="L33" s="1056"/>
      <c r="M33" s="1056"/>
      <c r="N33" s="1056"/>
    </row>
    <row r="34" spans="1:14" ht="13.8" thickBot="1" x14ac:dyDescent="0.3">
      <c r="A34" s="189"/>
      <c r="B34" s="259" t="s">
        <v>180</v>
      </c>
      <c r="C34" s="190" t="s">
        <v>181</v>
      </c>
      <c r="D34" s="232" t="s">
        <v>182</v>
      </c>
      <c r="E34" s="258" t="s">
        <v>183</v>
      </c>
      <c r="F34" s="258" t="s">
        <v>184</v>
      </c>
      <c r="G34" s="258" t="s">
        <v>185</v>
      </c>
      <c r="H34" s="258" t="s">
        <v>186</v>
      </c>
      <c r="I34" s="258" t="s">
        <v>187</v>
      </c>
      <c r="J34" s="258" t="s">
        <v>188</v>
      </c>
      <c r="K34" s="258" t="s">
        <v>189</v>
      </c>
      <c r="L34" s="258" t="s">
        <v>190</v>
      </c>
      <c r="M34" s="258" t="s">
        <v>191</v>
      </c>
      <c r="N34" s="258" t="s">
        <v>192</v>
      </c>
    </row>
    <row r="35" spans="1:14" ht="13.8" thickBot="1" x14ac:dyDescent="0.3">
      <c r="A35" s="203" t="s">
        <v>180</v>
      </c>
      <c r="B35" s="270">
        <v>1</v>
      </c>
      <c r="C35" s="204">
        <v>1</v>
      </c>
      <c r="D35" s="204">
        <v>1</v>
      </c>
      <c r="E35" s="204">
        <v>1</v>
      </c>
      <c r="F35" s="204">
        <v>1</v>
      </c>
      <c r="G35" s="204">
        <v>1</v>
      </c>
      <c r="H35" s="204">
        <v>1</v>
      </c>
      <c r="I35" s="204">
        <v>1</v>
      </c>
      <c r="J35" s="204">
        <v>1</v>
      </c>
      <c r="K35" s="204">
        <v>1</v>
      </c>
      <c r="L35" s="204">
        <v>1</v>
      </c>
      <c r="M35" s="204">
        <v>1</v>
      </c>
      <c r="N35" s="204">
        <v>1</v>
      </c>
    </row>
    <row r="36" spans="1:14" ht="13.8" thickTop="1" x14ac:dyDescent="0.25">
      <c r="A36" s="217" t="s">
        <v>199</v>
      </c>
      <c r="B36" s="277">
        <v>0.14709854290061775</v>
      </c>
      <c r="C36" s="218">
        <v>4.524650618185478E-2</v>
      </c>
      <c r="D36" s="218">
        <v>0.13883588432703722</v>
      </c>
      <c r="E36" s="218">
        <v>0.11624729859787716</v>
      </c>
      <c r="F36" s="218">
        <v>0.12182924419783081</v>
      </c>
      <c r="G36" s="218">
        <v>0.15095598313231276</v>
      </c>
      <c r="H36" s="218">
        <v>7.6011918357311428E-2</v>
      </c>
      <c r="I36" s="218">
        <v>0.15500609268853924</v>
      </c>
      <c r="J36" s="218">
        <v>0.26206806655880316</v>
      </c>
      <c r="K36" s="218">
        <v>0.12625950270383002</v>
      </c>
      <c r="L36" s="218">
        <v>0.22200856967800831</v>
      </c>
      <c r="M36" s="218">
        <v>0.1642054497196237</v>
      </c>
      <c r="N36" s="218">
        <v>8.8747556453813853E-2</v>
      </c>
    </row>
    <row r="37" spans="1:14" x14ac:dyDescent="0.25">
      <c r="A37" s="196" t="s">
        <v>200</v>
      </c>
      <c r="B37" s="271">
        <v>5.6567846879666935E-2</v>
      </c>
      <c r="C37" s="206">
        <v>5.3820767505465224E-2</v>
      </c>
      <c r="D37" s="206">
        <v>9.6018476316412721E-2</v>
      </c>
      <c r="E37" s="206">
        <v>8.8208987659306098E-2</v>
      </c>
      <c r="F37" s="206">
        <v>5.6346023367075858E-2</v>
      </c>
      <c r="G37" s="206">
        <v>3.2779298320181206E-2</v>
      </c>
      <c r="H37" s="206">
        <v>7.0867204449896692E-2</v>
      </c>
      <c r="I37" s="206">
        <v>3.1953800403026658E-2</v>
      </c>
      <c r="J37" s="206">
        <v>7.7134789429092229E-2</v>
      </c>
      <c r="K37" s="206">
        <v>3.4360555424234517E-2</v>
      </c>
      <c r="L37" s="206">
        <v>4.6731653820556572E-2</v>
      </c>
      <c r="M37" s="206">
        <v>5.0147400553555301E-2</v>
      </c>
      <c r="N37" s="206">
        <v>0.10335364254080898</v>
      </c>
    </row>
    <row r="38" spans="1:14" x14ac:dyDescent="0.25">
      <c r="A38" s="216" t="s">
        <v>201</v>
      </c>
      <c r="B38" s="278">
        <v>9.8481016554995429E-2</v>
      </c>
      <c r="C38" s="214">
        <v>5.7523120830787096E-2</v>
      </c>
      <c r="D38" s="214">
        <v>6.6550336280166447E-2</v>
      </c>
      <c r="E38" s="214">
        <v>0.10944156977167759</v>
      </c>
      <c r="F38" s="214">
        <v>0.12184439755656988</v>
      </c>
      <c r="G38" s="214">
        <v>8.3645582683725489E-2</v>
      </c>
      <c r="H38" s="214">
        <v>9.376628830761817E-2</v>
      </c>
      <c r="I38" s="214">
        <v>7.9890861631901636E-2</v>
      </c>
      <c r="J38" s="214">
        <v>0.10102913685611484</v>
      </c>
      <c r="K38" s="214">
        <v>0.10490949231826559</v>
      </c>
      <c r="L38" s="214">
        <v>0.12365478009367276</v>
      </c>
      <c r="M38" s="214">
        <v>0.15099339317255417</v>
      </c>
      <c r="N38" s="214">
        <v>6.8113660761640549E-2</v>
      </c>
    </row>
    <row r="39" spans="1:14" x14ac:dyDescent="0.25">
      <c r="A39" s="196" t="s">
        <v>202</v>
      </c>
      <c r="B39" s="271">
        <v>3.0202221202066948E-2</v>
      </c>
      <c r="C39" s="206">
        <v>3.6197091557622768E-2</v>
      </c>
      <c r="D39" s="206">
        <v>3.729180674884932E-2</v>
      </c>
      <c r="E39" s="206">
        <v>2.6154242841759084E-2</v>
      </c>
      <c r="F39" s="206">
        <v>2.1395666115496551E-2</v>
      </c>
      <c r="G39" s="206">
        <v>3.65542109035282E-2</v>
      </c>
      <c r="H39" s="206">
        <v>2.4975520426983016E-2</v>
      </c>
      <c r="I39" s="206">
        <v>2.3855342737522548E-2</v>
      </c>
      <c r="J39" s="206">
        <v>5.0699018655557954E-2</v>
      </c>
      <c r="K39" s="206">
        <v>3.8114069032923178E-2</v>
      </c>
      <c r="L39" s="206">
        <v>1.9043111393995723E-2</v>
      </c>
      <c r="M39" s="206">
        <v>3.2868347968921942E-2</v>
      </c>
      <c r="N39" s="206">
        <v>7.9307368874155567E-3</v>
      </c>
    </row>
    <row r="40" spans="1:14" x14ac:dyDescent="0.25">
      <c r="A40" s="216" t="s">
        <v>203</v>
      </c>
      <c r="B40" s="278">
        <v>1.8028193425351766E-2</v>
      </c>
      <c r="C40" s="214">
        <v>1.0963732944473073E-2</v>
      </c>
      <c r="D40" s="214">
        <v>3.480392146844264E-2</v>
      </c>
      <c r="E40" s="214">
        <v>2.0630944577242936E-2</v>
      </c>
      <c r="F40" s="214">
        <v>7.8792105970776783E-3</v>
      </c>
      <c r="G40" s="214">
        <v>2.2944984977540835E-3</v>
      </c>
      <c r="H40" s="214">
        <v>1.585030462905654E-3</v>
      </c>
      <c r="I40" s="214">
        <v>2.7432931854777139E-2</v>
      </c>
      <c r="J40" s="214">
        <v>3.3687247233395098E-2</v>
      </c>
      <c r="K40" s="214">
        <v>7.1104103063309868E-3</v>
      </c>
      <c r="L40" s="214">
        <v>1.7950775067358152E-2</v>
      </c>
      <c r="M40" s="214">
        <v>3.3844489124114849E-2</v>
      </c>
      <c r="N40" s="214">
        <v>4.2062506477404643E-2</v>
      </c>
    </row>
    <row r="41" spans="1:14" x14ac:dyDescent="0.25">
      <c r="A41" s="196" t="s">
        <v>204</v>
      </c>
      <c r="B41" s="271">
        <v>2.634104670465957E-2</v>
      </c>
      <c r="C41" s="206">
        <v>2.9769345413713063E-2</v>
      </c>
      <c r="D41" s="206">
        <v>5.2044386137185469E-2</v>
      </c>
      <c r="E41" s="206">
        <v>2.978584811944365E-2</v>
      </c>
      <c r="F41" s="206">
        <v>2.5591784320070612E-2</v>
      </c>
      <c r="G41" s="206">
        <v>3.2687014274928726E-2</v>
      </c>
      <c r="H41" s="206">
        <v>1.598693899391479E-2</v>
      </c>
      <c r="I41" s="206">
        <v>4.9672928293671717E-2</v>
      </c>
      <c r="J41" s="206">
        <v>1.4100424896092856E-2</v>
      </c>
      <c r="K41" s="206">
        <v>1.0337767802025302E-2</v>
      </c>
      <c r="L41" s="206">
        <v>2.1730948353038352E-2</v>
      </c>
      <c r="M41" s="206">
        <v>3.9694845775813871E-2</v>
      </c>
      <c r="N41" s="206">
        <v>1.0607334247248724E-2</v>
      </c>
    </row>
    <row r="42" spans="1:14" x14ac:dyDescent="0.25">
      <c r="A42" s="216" t="s">
        <v>205</v>
      </c>
      <c r="B42" s="278">
        <v>4.6327737801628001E-2</v>
      </c>
      <c r="C42" s="214">
        <v>2.2240254505189551E-2</v>
      </c>
      <c r="D42" s="214">
        <v>1.4089858292839662E-2</v>
      </c>
      <c r="E42" s="214">
        <v>1.6473070448269931E-2</v>
      </c>
      <c r="F42" s="214">
        <v>6.2613402686459513E-2</v>
      </c>
      <c r="G42" s="214">
        <v>4.5091056287686677E-2</v>
      </c>
      <c r="H42" s="214">
        <v>4.9578785839821025E-2</v>
      </c>
      <c r="I42" s="214">
        <v>5.4724614213143119E-2</v>
      </c>
      <c r="J42" s="214">
        <v>2.5434112771515468E-2</v>
      </c>
      <c r="K42" s="214">
        <v>0.12607388266181954</v>
      </c>
      <c r="L42" s="214">
        <v>1.7466797273372497E-2</v>
      </c>
      <c r="M42" s="214">
        <v>2.3397427939802234E-2</v>
      </c>
      <c r="N42" s="214">
        <v>1.9576566423961952E-2</v>
      </c>
    </row>
    <row r="43" spans="1:14" x14ac:dyDescent="0.25">
      <c r="A43" s="196" t="s">
        <v>206</v>
      </c>
      <c r="B43" s="271">
        <v>0.17758098821514104</v>
      </c>
      <c r="C43" s="206">
        <v>0.20546488500392612</v>
      </c>
      <c r="D43" s="206">
        <v>0.17957840736718558</v>
      </c>
      <c r="E43" s="206">
        <v>0.2578654220014639</v>
      </c>
      <c r="F43" s="206">
        <v>0.25439735085435822</v>
      </c>
      <c r="G43" s="206">
        <v>0.12566380467639304</v>
      </c>
      <c r="H43" s="206">
        <v>9.2816249195298642E-2</v>
      </c>
      <c r="I43" s="206">
        <v>0.15982445898604822</v>
      </c>
      <c r="J43" s="206">
        <v>0.1668836709665088</v>
      </c>
      <c r="K43" s="206">
        <v>0.28342046036285906</v>
      </c>
      <c r="L43" s="206">
        <v>0.11766075440543936</v>
      </c>
      <c r="M43" s="206">
        <v>0.16322124113103628</v>
      </c>
      <c r="N43" s="206">
        <v>0.12789472474218666</v>
      </c>
    </row>
    <row r="44" spans="1:14" x14ac:dyDescent="0.25">
      <c r="A44" s="213" t="s">
        <v>207</v>
      </c>
      <c r="B44" s="278">
        <v>6.7109886959564991E-2</v>
      </c>
      <c r="C44" s="214">
        <v>4.319965140038029E-2</v>
      </c>
      <c r="D44" s="214">
        <v>8.3870610424455649E-2</v>
      </c>
      <c r="E44" s="214">
        <v>0.12952794570815707</v>
      </c>
      <c r="F44" s="214">
        <v>7.2495651369455405E-2</v>
      </c>
      <c r="G44" s="214">
        <v>4.8313484504957843E-2</v>
      </c>
      <c r="H44" s="214">
        <v>5.7762126333650458E-2</v>
      </c>
      <c r="I44" s="214">
        <v>7.3507698825943962E-2</v>
      </c>
      <c r="J44" s="214">
        <v>2.3198287248503063E-2</v>
      </c>
      <c r="K44" s="214">
        <v>7.7612854905244263E-2</v>
      </c>
      <c r="L44" s="214">
        <v>5.1746419058393084E-2</v>
      </c>
      <c r="M44" s="214">
        <v>7.6390536776966042E-2</v>
      </c>
      <c r="N44" s="214">
        <v>0.13224233956839046</v>
      </c>
    </row>
    <row r="45" spans="1:14" x14ac:dyDescent="0.25">
      <c r="A45" s="196" t="s">
        <v>208</v>
      </c>
      <c r="B45" s="271">
        <v>0.15078351101148263</v>
      </c>
      <c r="C45" s="206">
        <v>0.10201096730356443</v>
      </c>
      <c r="D45" s="206">
        <v>0.13949871446734288</v>
      </c>
      <c r="E45" s="206">
        <v>7.8288177355018237E-2</v>
      </c>
      <c r="F45" s="206">
        <v>3.8427141535856274E-2</v>
      </c>
      <c r="G45" s="206">
        <v>0.22342403620325485</v>
      </c>
      <c r="H45" s="206">
        <v>0.36910094431929208</v>
      </c>
      <c r="I45" s="206">
        <v>0.11524019144204282</v>
      </c>
      <c r="J45" s="206">
        <v>0.13691722480130133</v>
      </c>
      <c r="K45" s="206">
        <v>0.12109718358303848</v>
      </c>
      <c r="L45" s="206">
        <v>0.10909632808424402</v>
      </c>
      <c r="M45" s="206">
        <v>0.10260252631673679</v>
      </c>
      <c r="N45" s="206">
        <v>0.27311071536547255</v>
      </c>
    </row>
    <row r="46" spans="1:14" ht="13.8" thickBot="1" x14ac:dyDescent="0.3">
      <c r="A46" s="315" t="s">
        <v>209</v>
      </c>
      <c r="B46" s="319">
        <v>0.18147900834482497</v>
      </c>
      <c r="C46" s="244">
        <v>0.39356367735302356</v>
      </c>
      <c r="D46" s="244">
        <v>0.15741759817008238</v>
      </c>
      <c r="E46" s="244">
        <v>0.1273764929197844</v>
      </c>
      <c r="F46" s="244">
        <v>0.21718012739974932</v>
      </c>
      <c r="G46" s="244">
        <v>0.21859103051527715</v>
      </c>
      <c r="H46" s="244">
        <v>0.14754899331330798</v>
      </c>
      <c r="I46" s="244">
        <v>0.22889107892338298</v>
      </c>
      <c r="J46" s="244">
        <v>0.10884802058311518</v>
      </c>
      <c r="K46" s="244">
        <v>7.0703820899428921E-2</v>
      </c>
      <c r="L46" s="244">
        <v>0.25290986277192118</v>
      </c>
      <c r="M46" s="244">
        <v>0.16263434152087472</v>
      </c>
      <c r="N46" s="244">
        <v>0.12636021653165619</v>
      </c>
    </row>
    <row r="47" spans="1:14" x14ac:dyDescent="0.25">
      <c r="A47" s="72"/>
    </row>
    <row r="49" spans="1:14" ht="13.8" thickBot="1" x14ac:dyDescent="0.3">
      <c r="A49" s="1055" t="s">
        <v>520</v>
      </c>
      <c r="B49" s="1056"/>
      <c r="C49" s="1056"/>
      <c r="D49" s="1056"/>
      <c r="E49" s="1056"/>
      <c r="F49" s="1056"/>
      <c r="G49" s="1056"/>
      <c r="H49" s="1056"/>
      <c r="I49" s="1056"/>
      <c r="J49" s="1056"/>
      <c r="K49" s="1056"/>
      <c r="L49" s="1056"/>
      <c r="M49" s="1056"/>
      <c r="N49" s="1056"/>
    </row>
    <row r="50" spans="1:14" ht="13.5" customHeight="1" thickBot="1" x14ac:dyDescent="0.3">
      <c r="A50" s="566"/>
      <c r="B50" s="1059" t="s">
        <v>898</v>
      </c>
      <c r="C50" s="1060"/>
      <c r="D50" s="1060"/>
      <c r="E50" s="1060"/>
      <c r="F50" s="1060"/>
      <c r="G50" s="1060"/>
      <c r="H50" s="1060"/>
      <c r="I50" s="1060"/>
      <c r="J50" s="1060"/>
      <c r="K50" s="1060"/>
      <c r="L50" s="1060"/>
      <c r="M50" s="1060"/>
      <c r="N50" s="1060"/>
    </row>
    <row r="51" spans="1:14" ht="13.8" thickBot="1" x14ac:dyDescent="0.3">
      <c r="A51" s="310"/>
      <c r="B51" s="311" t="s">
        <v>180</v>
      </c>
      <c r="C51" s="312" t="s">
        <v>181</v>
      </c>
      <c r="D51" s="313" t="s">
        <v>182</v>
      </c>
      <c r="E51" s="313" t="s">
        <v>183</v>
      </c>
      <c r="F51" s="313" t="s">
        <v>184</v>
      </c>
      <c r="G51" s="313" t="s">
        <v>185</v>
      </c>
      <c r="H51" s="313" t="s">
        <v>186</v>
      </c>
      <c r="I51" s="313" t="s">
        <v>187</v>
      </c>
      <c r="J51" s="313" t="s">
        <v>188</v>
      </c>
      <c r="K51" s="313" t="s">
        <v>189</v>
      </c>
      <c r="L51" s="313" t="s">
        <v>190</v>
      </c>
      <c r="M51" s="313" t="s">
        <v>191</v>
      </c>
      <c r="N51" s="314" t="s">
        <v>192</v>
      </c>
    </row>
    <row r="52" spans="1:14" ht="13.8" thickBot="1" x14ac:dyDescent="0.3">
      <c r="A52" s="284" t="s">
        <v>180</v>
      </c>
      <c r="B52" s="285">
        <v>6.0355992889210119E-2</v>
      </c>
      <c r="C52" s="286">
        <v>-4.1528032065443865E-2</v>
      </c>
      <c r="D52" s="287">
        <v>-7.9289242486077049E-2</v>
      </c>
      <c r="E52" s="287">
        <v>-4.387701092792029E-2</v>
      </c>
      <c r="F52" s="287">
        <v>0.57571459654782009</v>
      </c>
      <c r="G52" s="287">
        <v>0.39446163955985525</v>
      </c>
      <c r="H52" s="287">
        <v>0.58664330112899332</v>
      </c>
      <c r="I52" s="287">
        <v>2.7804891492916317E-2</v>
      </c>
      <c r="J52" s="287">
        <v>-0.11722356428287295</v>
      </c>
      <c r="K52" s="287">
        <v>-0.15432721308007735</v>
      </c>
      <c r="L52" s="287">
        <v>0.2410244551454308</v>
      </c>
      <c r="M52" s="287">
        <v>-0.10285893988575556</v>
      </c>
      <c r="N52" s="288">
        <v>-0.18775785472008921</v>
      </c>
    </row>
    <row r="53" spans="1:14" ht="13.8" thickTop="1" x14ac:dyDescent="0.25">
      <c r="A53" s="299" t="s">
        <v>199</v>
      </c>
      <c r="B53" s="300">
        <v>0.23005305551448885</v>
      </c>
      <c r="C53" s="301">
        <v>-0.45138829602318564</v>
      </c>
      <c r="D53" s="302">
        <v>7.0022025940132737E-2</v>
      </c>
      <c r="E53" s="302">
        <v>7.0550131698144503E-2</v>
      </c>
      <c r="F53" s="302">
        <v>-3.5076170644075533E-2</v>
      </c>
      <c r="G53" s="302">
        <v>0.8636216082727628</v>
      </c>
      <c r="H53" s="302">
        <v>-3.9348429142690211E-2</v>
      </c>
      <c r="I53" s="302">
        <v>0.34478334030164559</v>
      </c>
      <c r="J53" s="302">
        <v>0.41924075147506557</v>
      </c>
      <c r="K53" s="302">
        <v>6.3839695295362153E-2</v>
      </c>
      <c r="L53" s="302">
        <v>0.64214744888371511</v>
      </c>
      <c r="M53" s="302">
        <v>0.1709733557049653</v>
      </c>
      <c r="N53" s="303">
        <v>-0.26229425743529022</v>
      </c>
    </row>
    <row r="54" spans="1:14" x14ac:dyDescent="0.25">
      <c r="A54" s="289" t="s">
        <v>200</v>
      </c>
      <c r="B54" s="290">
        <v>0.21509445440257946</v>
      </c>
      <c r="C54" s="291">
        <v>1.2813811800802322E-2</v>
      </c>
      <c r="D54" s="292">
        <v>0.62572051194954925</v>
      </c>
      <c r="E54" s="292">
        <v>1.1320484768478671</v>
      </c>
      <c r="F54" s="292">
        <v>-3.4825718920522553E-2</v>
      </c>
      <c r="G54" s="292">
        <v>-9.1652044360414187E-2</v>
      </c>
      <c r="H54" s="292">
        <v>0.36379420000955665</v>
      </c>
      <c r="I54" s="292">
        <v>-0.46027132102491863</v>
      </c>
      <c r="J54" s="292">
        <v>0.3881185613426914</v>
      </c>
      <c r="K54" s="292">
        <v>0.81011932369415507</v>
      </c>
      <c r="L54" s="292">
        <v>0.82946836961446246</v>
      </c>
      <c r="M54" s="292">
        <v>-0.17218898555326778</v>
      </c>
      <c r="N54" s="293">
        <v>0.50599911853775992</v>
      </c>
    </row>
    <row r="55" spans="1:14" x14ac:dyDescent="0.25">
      <c r="A55" s="304" t="s">
        <v>201</v>
      </c>
      <c r="B55" s="305">
        <v>0.45561021486754538</v>
      </c>
      <c r="C55" s="306">
        <v>0.48831391891049858</v>
      </c>
      <c r="D55" s="307">
        <v>-0.52987486653914573</v>
      </c>
      <c r="E55" s="307">
        <v>0.67336774036619751</v>
      </c>
      <c r="F55" s="307">
        <v>1.4438250052795785</v>
      </c>
      <c r="G55" s="307">
        <v>0.38874762603548119</v>
      </c>
      <c r="H55" s="307">
        <v>0.13593472734473244</v>
      </c>
      <c r="I55" s="307">
        <v>0.36386128495851344</v>
      </c>
      <c r="J55" s="307">
        <v>0.46135071986085641</v>
      </c>
      <c r="K55" s="307">
        <v>1.3721855847567608</v>
      </c>
      <c r="L55" s="307">
        <v>1.2462164142201657</v>
      </c>
      <c r="M55" s="307">
        <v>0.24603273416893368</v>
      </c>
      <c r="N55" s="309">
        <v>-0.27927080512045921</v>
      </c>
    </row>
    <row r="56" spans="1:14" x14ac:dyDescent="0.25">
      <c r="A56" s="289" t="s">
        <v>202</v>
      </c>
      <c r="B56" s="290">
        <v>-0.30803088829259229</v>
      </c>
      <c r="C56" s="291">
        <v>0.2258614360337623</v>
      </c>
      <c r="D56" s="292">
        <v>-0.57245882383392432</v>
      </c>
      <c r="E56" s="292">
        <v>0.84401014243309813</v>
      </c>
      <c r="F56" s="292">
        <v>0.80794196357370551</v>
      </c>
      <c r="G56" s="292">
        <v>-0.39347215110863187</v>
      </c>
      <c r="H56" s="292">
        <v>-0.30955234381475938</v>
      </c>
      <c r="I56" s="292">
        <v>-0.42320565224922624</v>
      </c>
      <c r="J56" s="292">
        <v>-0.32010167025062597</v>
      </c>
      <c r="K56" s="292">
        <v>0.27102484939159921</v>
      </c>
      <c r="L56" s="292">
        <v>-0.62663054003715191</v>
      </c>
      <c r="M56" s="292">
        <v>1.4110530653631375</v>
      </c>
      <c r="N56" s="293">
        <v>-0.90044607719624992</v>
      </c>
    </row>
    <row r="57" spans="1:14" x14ac:dyDescent="0.25">
      <c r="A57" s="304" t="s">
        <v>203</v>
      </c>
      <c r="B57" s="305">
        <v>4.7428170970630568E-2</v>
      </c>
      <c r="C57" s="306">
        <v>-0.28780100267583575</v>
      </c>
      <c r="D57" s="307">
        <v>0.53679517798845477</v>
      </c>
      <c r="E57" s="307">
        <v>-9.7846165609858038E-2</v>
      </c>
      <c r="F57" s="307">
        <v>0.38432890132565234</v>
      </c>
      <c r="G57" s="307">
        <v>1.061980651103084</v>
      </c>
      <c r="H57" s="307">
        <v>-0.87465791797144044</v>
      </c>
      <c r="I57" s="307">
        <v>0.5395521628451565</v>
      </c>
      <c r="J57" s="307">
        <v>1.6369647573727359</v>
      </c>
      <c r="K57" s="307">
        <v>-0.62439846109296249</v>
      </c>
      <c r="L57" s="307">
        <v>-0.18533826291427358</v>
      </c>
      <c r="M57" s="307">
        <v>-0.17000589897059759</v>
      </c>
      <c r="N57" s="309">
        <v>0.15109650053951951</v>
      </c>
    </row>
    <row r="58" spans="1:14" x14ac:dyDescent="0.25">
      <c r="A58" s="289" t="s">
        <v>204</v>
      </c>
      <c r="B58" s="290">
        <v>0.15784424159297172</v>
      </c>
      <c r="C58" s="291">
        <v>5.1723998612838606E-2</v>
      </c>
      <c r="D58" s="292">
        <v>0.7996192432139797</v>
      </c>
      <c r="E58" s="292">
        <v>3.6735960991033787</v>
      </c>
      <c r="F58" s="292">
        <v>0.28559232412543434</v>
      </c>
      <c r="G58" s="292">
        <v>-0.15259462621719411</v>
      </c>
      <c r="H58" s="292">
        <v>1.0173054246793569</v>
      </c>
      <c r="I58" s="292">
        <v>1.4581143820225826</v>
      </c>
      <c r="J58" s="292">
        <v>-0.64316759194119799</v>
      </c>
      <c r="K58" s="292">
        <v>-2.0197858813070568E-2</v>
      </c>
      <c r="L58" s="292">
        <v>4.7249903526482839E-2</v>
      </c>
      <c r="M58" s="292">
        <v>0.14039477500740949</v>
      </c>
      <c r="N58" s="293">
        <v>-0.47678748942092997</v>
      </c>
    </row>
    <row r="59" spans="1:14" x14ac:dyDescent="0.25">
      <c r="A59" s="304" t="s">
        <v>205</v>
      </c>
      <c r="B59" s="305">
        <v>-5.6805136372106713E-3</v>
      </c>
      <c r="C59" s="306">
        <v>-0.40292434282548095</v>
      </c>
      <c r="D59" s="307">
        <v>-0.71098053172990783</v>
      </c>
      <c r="E59" s="307">
        <v>-0.80627967813344004</v>
      </c>
      <c r="F59" s="307">
        <v>7.2355187042779656E-2</v>
      </c>
      <c r="G59" s="307">
        <v>-0.15562635058347285</v>
      </c>
      <c r="H59" s="307">
        <v>4.9033142891129078</v>
      </c>
      <c r="I59" s="307">
        <v>-0.11321838632266124</v>
      </c>
      <c r="J59" s="307">
        <v>-0.50827802907341524</v>
      </c>
      <c r="K59" s="307">
        <v>4.053879001592871</v>
      </c>
      <c r="L59" s="307">
        <v>-0.69837402849442887</v>
      </c>
      <c r="M59" s="307">
        <v>-0.53825578661553419</v>
      </c>
      <c r="N59" s="309">
        <v>-0.37883003412438976</v>
      </c>
    </row>
    <row r="60" spans="1:14" x14ac:dyDescent="0.25">
      <c r="A60" s="289" t="s">
        <v>206</v>
      </c>
      <c r="B60" s="290">
        <v>0.10634382313272606</v>
      </c>
      <c r="C60" s="291">
        <v>0.30320396428780771</v>
      </c>
      <c r="D60" s="292">
        <v>0.96469678151946137</v>
      </c>
      <c r="E60" s="292">
        <v>1.6789641653446243</v>
      </c>
      <c r="F60" s="292">
        <v>2.5428839633797882</v>
      </c>
      <c r="G60" s="292">
        <v>-3.5879613726654047E-2</v>
      </c>
      <c r="H60" s="292">
        <v>-0.47200264087303323</v>
      </c>
      <c r="I60" s="292">
        <v>4.7571898182541483E-2</v>
      </c>
      <c r="J60" s="292">
        <v>-0.31899155503873899</v>
      </c>
      <c r="K60" s="292">
        <v>1.4579844935802004</v>
      </c>
      <c r="L60" s="292">
        <v>-0.21478855478403813</v>
      </c>
      <c r="M60" s="292">
        <v>-0.47703938969236725</v>
      </c>
      <c r="N60" s="293">
        <v>-0.55823870881471827</v>
      </c>
    </row>
    <row r="61" spans="1:14" x14ac:dyDescent="0.25">
      <c r="A61" s="304" t="s">
        <v>207</v>
      </c>
      <c r="B61" s="305">
        <v>-0.26715834953112483</v>
      </c>
      <c r="C61" s="306">
        <v>-0.7585352840769114</v>
      </c>
      <c r="D61" s="307">
        <v>-0.42394497942313836</v>
      </c>
      <c r="E61" s="307">
        <v>2.2353734475108578E-2</v>
      </c>
      <c r="F61" s="307">
        <v>0.2573869630769039</v>
      </c>
      <c r="G61" s="307">
        <v>-0.31846922978034942</v>
      </c>
      <c r="H61" s="307">
        <v>7.4084420641617355E-2</v>
      </c>
      <c r="I61" s="307">
        <v>-7.853833675955435E-2</v>
      </c>
      <c r="J61" s="307">
        <v>-0.82401735780245255</v>
      </c>
      <c r="K61" s="307">
        <v>-0.29291967894668225</v>
      </c>
      <c r="L61" s="307">
        <v>-0.16506413727541569</v>
      </c>
      <c r="M61" s="307">
        <v>0.7435878001366929</v>
      </c>
      <c r="N61" s="309">
        <v>0.42600131122094376</v>
      </c>
    </row>
    <row r="62" spans="1:14" x14ac:dyDescent="0.25">
      <c r="A62" s="289" t="s">
        <v>208</v>
      </c>
      <c r="B62" s="290">
        <v>0.86052601593176647</v>
      </c>
      <c r="C62" s="291">
        <v>-0.45951882869677874</v>
      </c>
      <c r="D62" s="292">
        <v>0.44625952641800648</v>
      </c>
      <c r="E62" s="292">
        <v>-0.6198234108683236</v>
      </c>
      <c r="F62" s="292">
        <v>0.32374031521235302</v>
      </c>
      <c r="G62" s="292">
        <v>1.638940813660545</v>
      </c>
      <c r="H62" s="292">
        <v>6.0602002666662482</v>
      </c>
      <c r="I62" s="292">
        <v>1.1371615957465449</v>
      </c>
      <c r="J62" s="292">
        <v>0.90028197035248114</v>
      </c>
      <c r="K62" s="292">
        <v>1.7564452525430863</v>
      </c>
      <c r="L62" s="292">
        <v>0.77112994945701696</v>
      </c>
      <c r="M62" s="292">
        <v>-0.29240991130558935</v>
      </c>
      <c r="N62" s="293">
        <v>1.738072663034492</v>
      </c>
    </row>
    <row r="63" spans="1:14" ht="13.8" thickBot="1" x14ac:dyDescent="0.3">
      <c r="A63" s="279" t="s">
        <v>209</v>
      </c>
      <c r="B63" s="280">
        <v>-0.26213296608072068</v>
      </c>
      <c r="C63" s="281">
        <v>0.68710134013864388</v>
      </c>
      <c r="D63" s="282">
        <v>-0.32943205108562568</v>
      </c>
      <c r="E63" s="282">
        <v>-0.53374642078025802</v>
      </c>
      <c r="F63" s="282">
        <v>0.4893083011432442</v>
      </c>
      <c r="G63" s="282">
        <v>1.1738744920616093</v>
      </c>
      <c r="H63" s="282">
        <v>1.1187707859701521</v>
      </c>
      <c r="I63" s="282">
        <v>-0.26765184082117577</v>
      </c>
      <c r="J63" s="282">
        <v>-0.44443788551404462</v>
      </c>
      <c r="K63" s="282">
        <v>-0.89075129036124212</v>
      </c>
      <c r="L63" s="282">
        <v>0.53389393154371056</v>
      </c>
      <c r="M63" s="282">
        <v>7.1017018272029109E-2</v>
      </c>
      <c r="N63" s="283">
        <v>-0.5755981394081906</v>
      </c>
    </row>
    <row r="64" spans="1:14" x14ac:dyDescent="0.25">
      <c r="A64" s="164"/>
    </row>
    <row r="66" spans="1:14" ht="13.8" thickBot="1" x14ac:dyDescent="0.3">
      <c r="A66" s="1055" t="s">
        <v>521</v>
      </c>
      <c r="B66" s="1055"/>
      <c r="C66" s="1055"/>
      <c r="D66" s="1055"/>
      <c r="E66" s="1055"/>
      <c r="F66" s="1055"/>
      <c r="G66" s="1055"/>
      <c r="H66" s="1055"/>
      <c r="I66" s="1055"/>
      <c r="J66" s="1055"/>
      <c r="K66" s="1055"/>
      <c r="L66" s="1055"/>
      <c r="M66" s="1055"/>
      <c r="N66" s="1055"/>
    </row>
    <row r="67" spans="1:14" ht="13.8" thickBot="1" x14ac:dyDescent="0.3">
      <c r="A67" s="255"/>
      <c r="B67" s="257" t="s">
        <v>180</v>
      </c>
      <c r="C67" s="190" t="s">
        <v>181</v>
      </c>
      <c r="D67" s="232" t="s">
        <v>182</v>
      </c>
      <c r="E67" s="258" t="s">
        <v>183</v>
      </c>
      <c r="F67" s="258" t="s">
        <v>184</v>
      </c>
      <c r="G67" s="258" t="s">
        <v>185</v>
      </c>
      <c r="H67" s="258" t="s">
        <v>186</v>
      </c>
      <c r="I67" s="258" t="s">
        <v>187</v>
      </c>
      <c r="J67" s="258" t="s">
        <v>188</v>
      </c>
      <c r="K67" s="258" t="s">
        <v>189</v>
      </c>
      <c r="L67" s="258" t="s">
        <v>190</v>
      </c>
      <c r="M67" s="258" t="s">
        <v>191</v>
      </c>
      <c r="N67" s="192" t="s">
        <v>192</v>
      </c>
    </row>
    <row r="68" spans="1:14" ht="13.8" thickBot="1" x14ac:dyDescent="0.3">
      <c r="A68" s="544" t="s">
        <v>180</v>
      </c>
      <c r="B68" s="555">
        <v>178.82939536013095</v>
      </c>
      <c r="C68" s="532">
        <v>170.84418857998071</v>
      </c>
      <c r="D68" s="556">
        <v>174.32456117527306</v>
      </c>
      <c r="E68" s="557">
        <v>179.66302251645388</v>
      </c>
      <c r="F68" s="557">
        <v>177.22476575764694</v>
      </c>
      <c r="G68" s="557">
        <v>196.77131696390012</v>
      </c>
      <c r="H68" s="557">
        <v>177.68194656731643</v>
      </c>
      <c r="I68" s="557">
        <v>156.12826319782488</v>
      </c>
      <c r="J68" s="557">
        <v>140.58419115001146</v>
      </c>
      <c r="K68" s="557">
        <v>209.26240856250416</v>
      </c>
      <c r="L68" s="557">
        <v>233.66340517272732</v>
      </c>
      <c r="M68" s="557">
        <v>184.50411712692721</v>
      </c>
      <c r="N68" s="533">
        <v>168.8608521197294</v>
      </c>
    </row>
    <row r="69" spans="1:14" ht="13.8" thickTop="1" x14ac:dyDescent="0.25">
      <c r="A69" s="217" t="s">
        <v>199</v>
      </c>
      <c r="B69" s="558">
        <v>128.05747487197186</v>
      </c>
      <c r="C69" s="48">
        <v>121.78025327396129</v>
      </c>
      <c r="D69" s="559">
        <v>97.737962822811141</v>
      </c>
      <c r="E69" s="49">
        <v>151.7362363604509</v>
      </c>
      <c r="F69" s="49">
        <v>116.42061046340386</v>
      </c>
      <c r="G69" s="49">
        <v>126.67941401926389</v>
      </c>
      <c r="H69" s="49">
        <v>133.39557574488461</v>
      </c>
      <c r="I69" s="49">
        <v>103.92814882583541</v>
      </c>
      <c r="J69" s="49">
        <v>119.18526029436948</v>
      </c>
      <c r="K69" s="49">
        <v>118.61075893400971</v>
      </c>
      <c r="L69" s="49">
        <v>178.18747585306193</v>
      </c>
      <c r="M69" s="49">
        <v>152.44401744596593</v>
      </c>
      <c r="N69" s="534">
        <v>189.18848377037787</v>
      </c>
    </row>
    <row r="70" spans="1:14" x14ac:dyDescent="0.25">
      <c r="A70" s="196" t="s">
        <v>200</v>
      </c>
      <c r="B70" s="560">
        <v>152.20602375271946</v>
      </c>
      <c r="C70" s="535">
        <v>113.02500294913432</v>
      </c>
      <c r="D70" s="561">
        <v>125.60354832062266</v>
      </c>
      <c r="E70" s="562">
        <v>139.59879159076399</v>
      </c>
      <c r="F70" s="562">
        <v>167.58502231633099</v>
      </c>
      <c r="G70" s="562">
        <v>187.86178158744244</v>
      </c>
      <c r="H70" s="562">
        <v>204.08930764227668</v>
      </c>
      <c r="I70" s="562">
        <v>134.64514394462773</v>
      </c>
      <c r="J70" s="562">
        <v>133.61019091293039</v>
      </c>
      <c r="K70" s="562">
        <v>164.67379923080486</v>
      </c>
      <c r="L70" s="562">
        <v>185.00327729618613</v>
      </c>
      <c r="M70" s="562">
        <v>135.75782237418329</v>
      </c>
      <c r="N70" s="536">
        <v>164.74875327962997</v>
      </c>
    </row>
    <row r="71" spans="1:14" x14ac:dyDescent="0.25">
      <c r="A71" s="216" t="s">
        <v>201</v>
      </c>
      <c r="B71" s="573">
        <v>161.70489113461963</v>
      </c>
      <c r="C71" s="537">
        <v>191.41333735088656</v>
      </c>
      <c r="D71" s="553">
        <v>225.66831997318508</v>
      </c>
      <c r="E71" s="574">
        <v>154.19343936923858</v>
      </c>
      <c r="F71" s="574">
        <v>116.73469039148368</v>
      </c>
      <c r="G71" s="574">
        <v>172.22320200064192</v>
      </c>
      <c r="H71" s="574">
        <v>166.73065370192629</v>
      </c>
      <c r="I71" s="574">
        <v>115.21593629185101</v>
      </c>
      <c r="J71" s="574">
        <v>149.57616391131057</v>
      </c>
      <c r="K71" s="574">
        <v>188.34232621753367</v>
      </c>
      <c r="L71" s="574">
        <v>196.31633654059968</v>
      </c>
      <c r="M71" s="574">
        <v>271.51073571026831</v>
      </c>
      <c r="N71" s="538">
        <v>140.7188581176562</v>
      </c>
    </row>
    <row r="72" spans="1:14" x14ac:dyDescent="0.25">
      <c r="A72" s="196" t="s">
        <v>202</v>
      </c>
      <c r="B72" s="560">
        <v>125.62161643987865</v>
      </c>
      <c r="C72" s="535">
        <v>122.43695546180317</v>
      </c>
      <c r="D72" s="561">
        <v>158.68789723065953</v>
      </c>
      <c r="E72" s="562">
        <v>149.20315497257772</v>
      </c>
      <c r="F72" s="562">
        <v>131.83313583235258</v>
      </c>
      <c r="G72" s="562">
        <v>197.53677045151875</v>
      </c>
      <c r="H72" s="562">
        <v>140.3866063664548</v>
      </c>
      <c r="I72" s="562">
        <v>153.78974208253533</v>
      </c>
      <c r="J72" s="562">
        <v>116.21292320133983</v>
      </c>
      <c r="K72" s="562">
        <v>138.26489182700084</v>
      </c>
      <c r="L72" s="562">
        <v>78.776090094120804</v>
      </c>
      <c r="M72" s="562">
        <v>70.10466551724727</v>
      </c>
      <c r="N72" s="536">
        <v>130.24793185913924</v>
      </c>
    </row>
    <row r="73" spans="1:14" x14ac:dyDescent="0.25">
      <c r="A73" s="216" t="s">
        <v>203</v>
      </c>
      <c r="B73" s="573">
        <v>140.32937086860076</v>
      </c>
      <c r="C73" s="537">
        <v>171.76937458416802</v>
      </c>
      <c r="D73" s="553">
        <v>125.13074689817414</v>
      </c>
      <c r="E73" s="574">
        <v>73.397446901465344</v>
      </c>
      <c r="F73" s="574">
        <v>203.81320841787141</v>
      </c>
      <c r="G73" s="574">
        <v>65.500792963629408</v>
      </c>
      <c r="H73" s="574">
        <v>232.30629301666667</v>
      </c>
      <c r="I73" s="574">
        <v>214.30573963429973</v>
      </c>
      <c r="J73" s="574">
        <v>100.20532413860448</v>
      </c>
      <c r="K73" s="574">
        <v>211.38129703245795</v>
      </c>
      <c r="L73" s="574">
        <v>154.13847647056085</v>
      </c>
      <c r="M73" s="574">
        <v>158.58211118562434</v>
      </c>
      <c r="N73" s="538">
        <v>204.98905638986756</v>
      </c>
    </row>
    <row r="74" spans="1:14" x14ac:dyDescent="0.25">
      <c r="A74" s="196" t="s">
        <v>204</v>
      </c>
      <c r="B74" s="560">
        <v>173.05646686372538</v>
      </c>
      <c r="C74" s="535">
        <v>131.89784701932342</v>
      </c>
      <c r="D74" s="561">
        <v>232.15505810772456</v>
      </c>
      <c r="E74" s="562">
        <v>169.51260875714343</v>
      </c>
      <c r="F74" s="562">
        <v>229.8842533014886</v>
      </c>
      <c r="G74" s="562">
        <v>193.43988169247032</v>
      </c>
      <c r="H74" s="562">
        <v>113.40303437617709</v>
      </c>
      <c r="I74" s="562">
        <v>183.69225733324208</v>
      </c>
      <c r="J74" s="562">
        <v>145.39259678496879</v>
      </c>
      <c r="K74" s="562">
        <v>251.81892912814575</v>
      </c>
      <c r="L74" s="562">
        <v>143.75416392540535</v>
      </c>
      <c r="M74" s="562">
        <v>159.0501118917428</v>
      </c>
      <c r="N74" s="536">
        <v>183.06167659899828</v>
      </c>
    </row>
    <row r="75" spans="1:14" x14ac:dyDescent="0.25">
      <c r="A75" s="216" t="s">
        <v>205</v>
      </c>
      <c r="B75" s="573">
        <v>168.22600393617168</v>
      </c>
      <c r="C75" s="537">
        <v>242.80873033218975</v>
      </c>
      <c r="D75" s="553">
        <v>291.93420505145241</v>
      </c>
      <c r="E75" s="574">
        <v>235.22656750830254</v>
      </c>
      <c r="F75" s="574">
        <v>231.53877117627735</v>
      </c>
      <c r="G75" s="574">
        <v>191.40763241549902</v>
      </c>
      <c r="H75" s="574">
        <v>147.61171902561944</v>
      </c>
      <c r="I75" s="574">
        <v>93.103107199637165</v>
      </c>
      <c r="J75" s="574">
        <v>109.61174996997384</v>
      </c>
      <c r="K75" s="574">
        <v>229.5320466003858</v>
      </c>
      <c r="L75" s="574">
        <v>206.29586888621512</v>
      </c>
      <c r="M75" s="574">
        <v>194.90699983249951</v>
      </c>
      <c r="N75" s="538">
        <v>105.7020961349119</v>
      </c>
    </row>
    <row r="76" spans="1:14" x14ac:dyDescent="0.25">
      <c r="A76" s="196" t="s">
        <v>206</v>
      </c>
      <c r="B76" s="560">
        <v>172.43271595625473</v>
      </c>
      <c r="C76" s="535">
        <v>99.503160871547834</v>
      </c>
      <c r="D76" s="561">
        <v>236.97993335729788</v>
      </c>
      <c r="E76" s="562">
        <v>152.46670834969265</v>
      </c>
      <c r="F76" s="562">
        <v>147.15074109278734</v>
      </c>
      <c r="G76" s="562">
        <v>188.99608526804568</v>
      </c>
      <c r="H76" s="562">
        <v>148.91415768501344</v>
      </c>
      <c r="I76" s="562">
        <v>171.27613204442261</v>
      </c>
      <c r="J76" s="562">
        <v>149.18100202000585</v>
      </c>
      <c r="K76" s="562">
        <v>240.85953551885208</v>
      </c>
      <c r="L76" s="562">
        <v>211.5837980790993</v>
      </c>
      <c r="M76" s="562">
        <v>243.46465420436581</v>
      </c>
      <c r="N76" s="536">
        <v>187.8237913551821</v>
      </c>
    </row>
    <row r="77" spans="1:14" x14ac:dyDescent="0.25">
      <c r="A77" s="213" t="s">
        <v>207</v>
      </c>
      <c r="B77" s="573">
        <v>235.0966004675789</v>
      </c>
      <c r="C77" s="537">
        <v>195.30254652449202</v>
      </c>
      <c r="D77" s="553">
        <v>200.33431700673606</v>
      </c>
      <c r="E77" s="574">
        <v>258.87721463182567</v>
      </c>
      <c r="F77" s="574">
        <v>375.70379046987927</v>
      </c>
      <c r="G77" s="574">
        <v>386.30275127278202</v>
      </c>
      <c r="H77" s="574">
        <v>337.7226041847868</v>
      </c>
      <c r="I77" s="574">
        <v>273.07507857961139</v>
      </c>
      <c r="J77" s="574">
        <v>216.45428208364299</v>
      </c>
      <c r="K77" s="574">
        <v>315.68101015830604</v>
      </c>
      <c r="L77" s="574">
        <v>311.9510479531661</v>
      </c>
      <c r="M77" s="574">
        <v>109.12326053736203</v>
      </c>
      <c r="N77" s="538">
        <v>133.08588906215087</v>
      </c>
    </row>
    <row r="78" spans="1:14" x14ac:dyDescent="0.25">
      <c r="A78" s="196" t="s">
        <v>208</v>
      </c>
      <c r="B78" s="560">
        <v>176.93321236570284</v>
      </c>
      <c r="C78" s="535">
        <v>189.63440927854452</v>
      </c>
      <c r="D78" s="561">
        <v>167.6088729561352</v>
      </c>
      <c r="E78" s="562">
        <v>280.78015331511244</v>
      </c>
      <c r="F78" s="562">
        <v>208.24409213679846</v>
      </c>
      <c r="G78" s="562">
        <v>170.74537016277003</v>
      </c>
      <c r="H78" s="562">
        <v>157.18596243857374</v>
      </c>
      <c r="I78" s="562">
        <v>119.1535199914204</v>
      </c>
      <c r="J78" s="562">
        <v>185.24002650480725</v>
      </c>
      <c r="K78" s="562">
        <v>277.14290035855623</v>
      </c>
      <c r="L78" s="562">
        <v>278.56272517456574</v>
      </c>
      <c r="M78" s="562">
        <v>157.71952752382995</v>
      </c>
      <c r="N78" s="536">
        <v>175.20134770235404</v>
      </c>
    </row>
    <row r="79" spans="1:14" ht="13.8" thickBot="1" x14ac:dyDescent="0.3">
      <c r="A79" s="315" t="s">
        <v>209</v>
      </c>
      <c r="B79" s="565">
        <v>364.01532234975656</v>
      </c>
      <c r="C79" s="529">
        <v>326.81422377604571</v>
      </c>
      <c r="D79" s="548">
        <v>340.53068239101475</v>
      </c>
      <c r="E79" s="530">
        <v>445.9399407071748</v>
      </c>
      <c r="F79" s="530">
        <v>412.03722400123212</v>
      </c>
      <c r="G79" s="530">
        <v>431.05043975803181</v>
      </c>
      <c r="H79" s="530">
        <v>428.27993823806452</v>
      </c>
      <c r="I79" s="530">
        <v>340.61595854086875</v>
      </c>
      <c r="J79" s="530">
        <v>182.88811213009856</v>
      </c>
      <c r="K79" s="530">
        <v>373.29712783036467</v>
      </c>
      <c r="L79" s="530">
        <v>570.11522996292626</v>
      </c>
      <c r="M79" s="530">
        <v>472.2291560453595</v>
      </c>
      <c r="N79" s="531">
        <v>210.98879105929646</v>
      </c>
    </row>
    <row r="80" spans="1:14" x14ac:dyDescent="0.25">
      <c r="A80" s="72"/>
      <c r="B80" s="1"/>
      <c r="C80" s="1"/>
      <c r="D80" s="1"/>
    </row>
    <row r="82" spans="1:14" ht="13.8" thickBot="1" x14ac:dyDescent="0.3">
      <c r="A82" s="1055" t="s">
        <v>522</v>
      </c>
      <c r="B82" s="1056"/>
      <c r="C82" s="1056"/>
      <c r="D82" s="1056"/>
      <c r="E82" s="1056"/>
      <c r="F82" s="1056"/>
      <c r="G82" s="1056"/>
      <c r="H82" s="1056"/>
      <c r="I82" s="1056"/>
      <c r="J82" s="1056"/>
      <c r="K82" s="1056"/>
      <c r="L82" s="1056"/>
      <c r="M82" s="1056"/>
      <c r="N82" s="1056"/>
    </row>
    <row r="83" spans="1:14" ht="13.5" customHeight="1" thickBot="1" x14ac:dyDescent="0.3">
      <c r="A83" s="566"/>
      <c r="B83" s="1059" t="s">
        <v>898</v>
      </c>
      <c r="C83" s="1060"/>
      <c r="D83" s="1060"/>
      <c r="E83" s="1060"/>
      <c r="F83" s="1060"/>
      <c r="G83" s="1060"/>
      <c r="H83" s="1060"/>
      <c r="I83" s="1060"/>
      <c r="J83" s="1060"/>
      <c r="K83" s="1060"/>
      <c r="L83" s="1060"/>
      <c r="M83" s="1060"/>
      <c r="N83" s="1060"/>
    </row>
    <row r="84" spans="1:14" ht="13.8" thickBot="1" x14ac:dyDescent="0.3">
      <c r="A84" s="310"/>
      <c r="B84" s="311" t="s">
        <v>180</v>
      </c>
      <c r="C84" s="312" t="s">
        <v>181</v>
      </c>
      <c r="D84" s="313" t="s">
        <v>182</v>
      </c>
      <c r="E84" s="313" t="s">
        <v>183</v>
      </c>
      <c r="F84" s="313" t="s">
        <v>184</v>
      </c>
      <c r="G84" s="313" t="s">
        <v>185</v>
      </c>
      <c r="H84" s="313" t="s">
        <v>186</v>
      </c>
      <c r="I84" s="313" t="s">
        <v>187</v>
      </c>
      <c r="J84" s="313" t="s">
        <v>188</v>
      </c>
      <c r="K84" s="313" t="s">
        <v>189</v>
      </c>
      <c r="L84" s="313" t="s">
        <v>190</v>
      </c>
      <c r="M84" s="313" t="s">
        <v>191</v>
      </c>
      <c r="N84" s="314" t="s">
        <v>192</v>
      </c>
    </row>
    <row r="85" spans="1:14" ht="13.8" thickBot="1" x14ac:dyDescent="0.3">
      <c r="A85" s="284" t="s">
        <v>180</v>
      </c>
      <c r="B85" s="285">
        <v>0.11136244687665298</v>
      </c>
      <c r="C85" s="286">
        <v>0.20253555264128043</v>
      </c>
      <c r="D85" s="287">
        <v>6.9940735637737506E-2</v>
      </c>
      <c r="E85" s="287">
        <v>-0.21639541539965534</v>
      </c>
      <c r="F85" s="287">
        <v>8.687813024181068E-2</v>
      </c>
      <c r="G85" s="287">
        <v>2.9955231969156948E-2</v>
      </c>
      <c r="H85" s="287">
        <v>9.3607482059759883E-2</v>
      </c>
      <c r="I85" s="287">
        <v>-7.4254845252543111E-2</v>
      </c>
      <c r="J85" s="287">
        <v>7.2850534504774966E-2</v>
      </c>
      <c r="K85" s="287">
        <v>0.44542571215577031</v>
      </c>
      <c r="L85" s="287">
        <v>0.20956874122515035</v>
      </c>
      <c r="M85" s="287">
        <v>-4.6410981183675704E-2</v>
      </c>
      <c r="N85" s="288">
        <v>0.17315066086555042</v>
      </c>
    </row>
    <row r="86" spans="1:14" ht="13.8" thickTop="1" x14ac:dyDescent="0.25">
      <c r="A86" s="299" t="s">
        <v>199</v>
      </c>
      <c r="B86" s="300">
        <v>0.13438993436424962</v>
      </c>
      <c r="C86" s="301">
        <v>2.0079758396774894E-2</v>
      </c>
      <c r="D86" s="302">
        <v>-0.19253004571394861</v>
      </c>
      <c r="E86" s="302">
        <v>0.34448460528385771</v>
      </c>
      <c r="F86" s="302">
        <v>9.2326888722319644E-2</v>
      </c>
      <c r="G86" s="302">
        <v>1.4006850309598251E-2</v>
      </c>
      <c r="H86" s="302">
        <v>8.549440246361506E-3</v>
      </c>
      <c r="I86" s="302">
        <v>8.1871205302658456E-2</v>
      </c>
      <c r="J86" s="302">
        <v>0.43556399644929744</v>
      </c>
      <c r="K86" s="302">
        <v>-0.36340885906289766</v>
      </c>
      <c r="L86" s="302">
        <v>0.46085994598708124</v>
      </c>
      <c r="M86" s="302">
        <v>2.3933565389779643E-2</v>
      </c>
      <c r="N86" s="303">
        <v>0.99225181361789816</v>
      </c>
    </row>
    <row r="87" spans="1:14" x14ac:dyDescent="0.25">
      <c r="A87" s="289" t="s">
        <v>200</v>
      </c>
      <c r="B87" s="290">
        <v>0.17938933018841263</v>
      </c>
      <c r="C87" s="291">
        <v>0.14378356944718651</v>
      </c>
      <c r="D87" s="292">
        <v>-3.3528223162109239E-2</v>
      </c>
      <c r="E87" s="292">
        <v>-0.20497451992210802</v>
      </c>
      <c r="F87" s="292">
        <v>0.4902347410264607</v>
      </c>
      <c r="G87" s="292">
        <v>0.17847523629849293</v>
      </c>
      <c r="H87" s="292">
        <v>0.32611135947475511</v>
      </c>
      <c r="I87" s="292">
        <v>-7.6981969681209961E-2</v>
      </c>
      <c r="J87" s="292">
        <v>0.18056543285529858</v>
      </c>
      <c r="K87" s="292">
        <v>0.25076876246653401</v>
      </c>
      <c r="L87" s="292">
        <v>0.15525946068503216</v>
      </c>
      <c r="M87" s="292">
        <v>-6.4695119432496839E-2</v>
      </c>
      <c r="N87" s="293">
        <v>0.7040827631028872</v>
      </c>
    </row>
    <row r="88" spans="1:14" x14ac:dyDescent="0.25">
      <c r="A88" s="304" t="s">
        <v>201</v>
      </c>
      <c r="B88" s="305">
        <v>0.23404473966089756</v>
      </c>
      <c r="C88" s="306">
        <v>0.74037207041947251</v>
      </c>
      <c r="D88" s="307">
        <v>0.24642784632894577</v>
      </c>
      <c r="E88" s="307">
        <v>-0.33686618137915958</v>
      </c>
      <c r="F88" s="307">
        <v>0.1131163033515552</v>
      </c>
      <c r="G88" s="307">
        <v>0.15334947837337554</v>
      </c>
      <c r="H88" s="307">
        <v>0.70019584977091598</v>
      </c>
      <c r="I88" s="307">
        <v>-0.24777611551784895</v>
      </c>
      <c r="J88" s="307">
        <v>0.38909021487624584</v>
      </c>
      <c r="K88" s="307">
        <v>0.47343798906715562</v>
      </c>
      <c r="L88" s="307">
        <v>0.1968157583708865</v>
      </c>
      <c r="M88" s="307">
        <v>0.98733653344168704</v>
      </c>
      <c r="N88" s="309">
        <v>0.19023808692234345</v>
      </c>
    </row>
    <row r="89" spans="1:14" x14ac:dyDescent="0.25">
      <c r="A89" s="289" t="s">
        <v>202</v>
      </c>
      <c r="B89" s="290">
        <v>0.51381347306192393</v>
      </c>
      <c r="C89" s="291">
        <v>-0.11345866200707888</v>
      </c>
      <c r="D89" s="292">
        <v>1.5869678348786578</v>
      </c>
      <c r="E89" s="292">
        <v>-0.27299391726331168</v>
      </c>
      <c r="F89" s="292">
        <v>0.73278924290927394</v>
      </c>
      <c r="G89" s="292">
        <v>1.134290101622359</v>
      </c>
      <c r="H89" s="292">
        <v>0.44383851891410875</v>
      </c>
      <c r="I89" s="292">
        <v>1.1590955150462761</v>
      </c>
      <c r="J89" s="292">
        <v>0.16558888210970135</v>
      </c>
      <c r="K89" s="292">
        <v>1.0890801679519524</v>
      </c>
      <c r="L89" s="292">
        <v>-0.36081249243778069</v>
      </c>
      <c r="M89" s="292">
        <v>-0.50564236746446445</v>
      </c>
      <c r="N89" s="293">
        <v>1.4760897774896984</v>
      </c>
    </row>
    <row r="90" spans="1:14" x14ac:dyDescent="0.25">
      <c r="A90" s="304" t="s">
        <v>203</v>
      </c>
      <c r="B90" s="305">
        <v>-1.807859229101294E-2</v>
      </c>
      <c r="C90" s="306">
        <v>0.53316689397937678</v>
      </c>
      <c r="D90" s="307">
        <v>-0.20013689155405423</v>
      </c>
      <c r="E90" s="307">
        <v>-0.50535850740611976</v>
      </c>
      <c r="F90" s="307">
        <v>0.13013379184980223</v>
      </c>
      <c r="G90" s="307">
        <v>-0.27356914688935419</v>
      </c>
      <c r="H90" s="307">
        <v>0.61865499437417171</v>
      </c>
      <c r="I90" s="307">
        <v>1.4278559010710929</v>
      </c>
      <c r="J90" s="307">
        <v>-0.35063865851578202</v>
      </c>
      <c r="K90" s="307">
        <v>0.29378420117308091</v>
      </c>
      <c r="L90" s="307">
        <v>-7.9336648262264831E-2</v>
      </c>
      <c r="M90" s="307">
        <v>-2.8007375527366207E-2</v>
      </c>
      <c r="N90" s="309">
        <v>0.2152025343185715</v>
      </c>
    </row>
    <row r="91" spans="1:14" x14ac:dyDescent="0.25">
      <c r="A91" s="289" t="s">
        <v>204</v>
      </c>
      <c r="B91" s="290">
        <v>0.14604221212768409</v>
      </c>
      <c r="C91" s="291">
        <v>0.3256700314173202</v>
      </c>
      <c r="D91" s="292">
        <v>1.2347586167714004</v>
      </c>
      <c r="E91" s="292">
        <v>0.24065640138327127</v>
      </c>
      <c r="F91" s="292">
        <v>0.54205221555116756</v>
      </c>
      <c r="G91" s="292">
        <v>-0.23645638548833448</v>
      </c>
      <c r="H91" s="292">
        <v>-1.1632248906779497E-2</v>
      </c>
      <c r="I91" s="292">
        <v>0.67431438336566396</v>
      </c>
      <c r="J91" s="292">
        <v>-0.21166275847099547</v>
      </c>
      <c r="K91" s="292">
        <v>0.30006187717388699</v>
      </c>
      <c r="L91" s="292">
        <v>-0.10662581758080236</v>
      </c>
      <c r="M91" s="292">
        <v>0.17761777285472258</v>
      </c>
      <c r="N91" s="293">
        <v>4.7482960638134175E-2</v>
      </c>
    </row>
    <row r="92" spans="1:14" x14ac:dyDescent="0.25">
      <c r="A92" s="304" t="s">
        <v>205</v>
      </c>
      <c r="B92" s="305">
        <v>-0.12341684967664734</v>
      </c>
      <c r="C92" s="306">
        <v>0.11949086240160489</v>
      </c>
      <c r="D92" s="307">
        <v>0.447693995558055</v>
      </c>
      <c r="E92" s="307">
        <v>-8.155750524353822E-2</v>
      </c>
      <c r="F92" s="307">
        <v>-0.13218930307261934</v>
      </c>
      <c r="G92" s="307">
        <v>-9.4439291015988802E-2</v>
      </c>
      <c r="H92" s="307">
        <v>0.28845396759512543</v>
      </c>
      <c r="I92" s="307">
        <v>-0.45218590400174996</v>
      </c>
      <c r="J92" s="307">
        <v>-0.15303308564817086</v>
      </c>
      <c r="K92" s="307">
        <v>0.28133000440504841</v>
      </c>
      <c r="L92" s="307">
        <v>-0.17244818881314494</v>
      </c>
      <c r="M92" s="307">
        <v>0.1306434757362418</v>
      </c>
      <c r="N92" s="309">
        <v>-0.35695066798345954</v>
      </c>
    </row>
    <row r="93" spans="1:14" x14ac:dyDescent="0.25">
      <c r="A93" s="289" t="s">
        <v>206</v>
      </c>
      <c r="B93" s="290">
        <v>9.4388344944273506E-2</v>
      </c>
      <c r="C93" s="291">
        <v>-9.001792889433935E-2</v>
      </c>
      <c r="D93" s="292">
        <v>0.4699783295694826</v>
      </c>
      <c r="E93" s="292">
        <v>-0.33802152923969142</v>
      </c>
      <c r="F93" s="292">
        <v>0.12285303181870533</v>
      </c>
      <c r="G93" s="292">
        <v>-0.11260296213626309</v>
      </c>
      <c r="H93" s="292">
        <v>-0.29168074325684978</v>
      </c>
      <c r="I93" s="292">
        <v>2.7229384309122029E-2</v>
      </c>
      <c r="J93" s="292">
        <v>0.26026018605994694</v>
      </c>
      <c r="K93" s="292">
        <v>0.17769706087488935</v>
      </c>
      <c r="L93" s="292">
        <v>0.27038224773436559</v>
      </c>
      <c r="M93" s="292">
        <v>0.14433924134600962</v>
      </c>
      <c r="N93" s="293">
        <v>0.56611731067921123</v>
      </c>
    </row>
    <row r="94" spans="1:14" x14ac:dyDescent="0.25">
      <c r="A94" s="304" t="s">
        <v>207</v>
      </c>
      <c r="B94" s="305">
        <v>0.10969880195793724</v>
      </c>
      <c r="C94" s="306">
        <v>0.29591032412362406</v>
      </c>
      <c r="D94" s="307">
        <v>-7.0108045720529422E-3</v>
      </c>
      <c r="E94" s="307">
        <v>9.6560557884968201E-2</v>
      </c>
      <c r="F94" s="307">
        <v>3.9529909729225654E-2</v>
      </c>
      <c r="G94" s="307">
        <v>-1.5314657322636371E-2</v>
      </c>
      <c r="H94" s="307">
        <v>0.3470151264058452</v>
      </c>
      <c r="I94" s="307">
        <v>0.3261374042051508</v>
      </c>
      <c r="J94" s="307">
        <v>0.3936926597941206</v>
      </c>
      <c r="K94" s="307">
        <v>0.79392280533801585</v>
      </c>
      <c r="L94" s="307">
        <v>1.7093536166302936E-2</v>
      </c>
      <c r="M94" s="307">
        <v>-0.63475850771736342</v>
      </c>
      <c r="N94" s="309">
        <v>-0.75976094963874419</v>
      </c>
    </row>
    <row r="95" spans="1:14" x14ac:dyDescent="0.25">
      <c r="A95" s="289" t="s">
        <v>208</v>
      </c>
      <c r="B95" s="290">
        <v>-0.10733322934750089</v>
      </c>
      <c r="C95" s="291">
        <v>0.65156135483498834</v>
      </c>
      <c r="D95" s="292">
        <v>-0.23753820773823453</v>
      </c>
      <c r="E95" s="292">
        <v>3.0938381912923418E-2</v>
      </c>
      <c r="F95" s="292">
        <v>6.2578605993381053E-2</v>
      </c>
      <c r="G95" s="292">
        <v>-2.9529193780931662E-3</v>
      </c>
      <c r="H95" s="292">
        <v>-0.2834226045203978</v>
      </c>
      <c r="I95" s="292">
        <v>-0.65317031179198215</v>
      </c>
      <c r="J95" s="292">
        <v>-0.15478632264050352</v>
      </c>
      <c r="K95" s="292">
        <v>0.96332654731455292</v>
      </c>
      <c r="L95" s="292">
        <v>-9.2058060333755409E-2</v>
      </c>
      <c r="M95" s="292">
        <v>-0.24998813078840232</v>
      </c>
      <c r="N95" s="293">
        <v>-0.37280226805038086</v>
      </c>
    </row>
    <row r="96" spans="1:14" ht="13.8" thickBot="1" x14ac:dyDescent="0.3">
      <c r="A96" s="279" t="s">
        <v>209</v>
      </c>
      <c r="B96" s="280">
        <v>0.51674009588415504</v>
      </c>
      <c r="C96" s="281">
        <v>-4.2364180768421411E-2</v>
      </c>
      <c r="D96" s="282">
        <v>-0.21136374699132998</v>
      </c>
      <c r="E96" s="282">
        <v>0.25699916154412938</v>
      </c>
      <c r="F96" s="282">
        <v>-0.10196611536089717</v>
      </c>
      <c r="G96" s="282">
        <v>-0.48548234599083717</v>
      </c>
      <c r="H96" s="282">
        <v>0.29188151979012988</v>
      </c>
      <c r="I96" s="282">
        <v>8.0692732293878633E-2</v>
      </c>
      <c r="J96" s="282">
        <v>-0.44433579165359094</v>
      </c>
      <c r="K96" s="282">
        <v>1.7566310467333515</v>
      </c>
      <c r="L96" s="282">
        <v>0.2394056846506627</v>
      </c>
      <c r="M96" s="282">
        <v>-2.4041203592154115E-2</v>
      </c>
      <c r="N96" s="283">
        <v>-0.43303548109542045</v>
      </c>
    </row>
    <row r="97" spans="1:14" x14ac:dyDescent="0.25">
      <c r="A97" s="164"/>
    </row>
    <row r="99" spans="1:14" ht="13.8" thickBot="1" x14ac:dyDescent="0.3">
      <c r="A99" s="1055" t="s">
        <v>523</v>
      </c>
      <c r="B99" s="1055"/>
      <c r="C99" s="1055"/>
      <c r="D99" s="1055"/>
      <c r="E99" s="1055"/>
      <c r="F99" s="1055"/>
      <c r="G99" s="1055"/>
      <c r="H99" s="1055"/>
      <c r="I99" s="1055"/>
      <c r="J99" s="1055"/>
      <c r="K99" s="1055"/>
      <c r="L99" s="1055"/>
      <c r="M99" s="1055"/>
      <c r="N99" s="1055"/>
    </row>
    <row r="100" spans="1:14" ht="13.8" thickBot="1" x14ac:dyDescent="0.3">
      <c r="A100" s="255"/>
      <c r="B100" s="257" t="s">
        <v>180</v>
      </c>
      <c r="C100" s="190" t="s">
        <v>181</v>
      </c>
      <c r="D100" s="232" t="s">
        <v>182</v>
      </c>
      <c r="E100" s="258" t="s">
        <v>183</v>
      </c>
      <c r="F100" s="258" t="s">
        <v>184</v>
      </c>
      <c r="G100" s="258" t="s">
        <v>185</v>
      </c>
      <c r="H100" s="258" t="s">
        <v>186</v>
      </c>
      <c r="I100" s="258" t="s">
        <v>187</v>
      </c>
      <c r="J100" s="258" t="s">
        <v>188</v>
      </c>
      <c r="K100" s="258" t="s">
        <v>189</v>
      </c>
      <c r="L100" s="258" t="s">
        <v>190</v>
      </c>
      <c r="M100" s="258" t="s">
        <v>191</v>
      </c>
      <c r="N100" s="192" t="s">
        <v>192</v>
      </c>
    </row>
    <row r="101" spans="1:14" ht="13.8" thickBot="1" x14ac:dyDescent="0.3">
      <c r="A101" s="544" t="s">
        <v>180</v>
      </c>
      <c r="B101" s="555">
        <v>639.37721828493704</v>
      </c>
      <c r="C101" s="532">
        <v>874.73564133264676</v>
      </c>
      <c r="D101" s="556">
        <v>548.66963114182977</v>
      </c>
      <c r="E101" s="557">
        <v>597.15603839558787</v>
      </c>
      <c r="F101" s="557">
        <v>629.20431324327717</v>
      </c>
      <c r="G101" s="557">
        <v>673.3734198892115</v>
      </c>
      <c r="H101" s="557">
        <v>780.34692427015295</v>
      </c>
      <c r="I101" s="557">
        <v>598.44140078424562</v>
      </c>
      <c r="J101" s="557">
        <v>430.82420253748916</v>
      </c>
      <c r="K101" s="557">
        <v>759.21619224914161</v>
      </c>
      <c r="L101" s="557">
        <v>687.92778259272814</v>
      </c>
      <c r="M101" s="557">
        <v>615.25725021818448</v>
      </c>
      <c r="N101" s="533">
        <v>792.65693421663673</v>
      </c>
    </row>
    <row r="102" spans="1:14" ht="13.8" thickTop="1" x14ac:dyDescent="0.25">
      <c r="A102" s="217" t="s">
        <v>199</v>
      </c>
      <c r="B102" s="558">
        <v>267.16593126020661</v>
      </c>
      <c r="C102" s="48">
        <v>202.24086170814246</v>
      </c>
      <c r="D102" s="559">
        <v>201.3245539295944</v>
      </c>
      <c r="E102" s="49">
        <v>220.71608251860874</v>
      </c>
      <c r="F102" s="49">
        <v>209.98100065936663</v>
      </c>
      <c r="G102" s="49">
        <v>248.7423307413294</v>
      </c>
      <c r="H102" s="49">
        <v>232.46078208273923</v>
      </c>
      <c r="I102" s="49">
        <v>276.73511232401938</v>
      </c>
      <c r="J102" s="49">
        <v>243.92127822732289</v>
      </c>
      <c r="K102" s="49">
        <v>333.87055781111837</v>
      </c>
      <c r="L102" s="49">
        <v>389.18382101610956</v>
      </c>
      <c r="M102" s="49">
        <v>283.34530309199999</v>
      </c>
      <c r="N102" s="534">
        <v>299.25250430041723</v>
      </c>
    </row>
    <row r="103" spans="1:14" x14ac:dyDescent="0.25">
      <c r="A103" s="196" t="s">
        <v>200</v>
      </c>
      <c r="B103" s="560">
        <v>505.2691563084494</v>
      </c>
      <c r="C103" s="535">
        <v>805.99537105492368</v>
      </c>
      <c r="D103" s="561">
        <v>600.305243271883</v>
      </c>
      <c r="E103" s="562">
        <v>661.09669030128293</v>
      </c>
      <c r="F103" s="562">
        <v>445.40451157949678</v>
      </c>
      <c r="G103" s="562">
        <v>466.34931244917857</v>
      </c>
      <c r="H103" s="562">
        <v>448.80193399273622</v>
      </c>
      <c r="I103" s="562">
        <v>426.15105600308402</v>
      </c>
      <c r="J103" s="562">
        <v>482.51153420568886</v>
      </c>
      <c r="K103" s="562">
        <v>450.8407045827575</v>
      </c>
      <c r="L103" s="562">
        <v>494.59672670957769</v>
      </c>
      <c r="M103" s="562">
        <v>577.66394011930356</v>
      </c>
      <c r="N103" s="536">
        <v>524.61689885937392</v>
      </c>
    </row>
    <row r="104" spans="1:14" x14ac:dyDescent="0.25">
      <c r="A104" s="216" t="s">
        <v>201</v>
      </c>
      <c r="B104" s="573">
        <v>652.93681708101826</v>
      </c>
      <c r="C104" s="537">
        <v>683.66848075745986</v>
      </c>
      <c r="D104" s="553">
        <v>650.31919499344849</v>
      </c>
      <c r="E104" s="574">
        <v>698.96499803498023</v>
      </c>
      <c r="F104" s="574">
        <v>681.12464278171126</v>
      </c>
      <c r="G104" s="574">
        <v>647.12983981755201</v>
      </c>
      <c r="H104" s="574">
        <v>600.94585153908338</v>
      </c>
      <c r="I104" s="574">
        <v>556.27513312475867</v>
      </c>
      <c r="J104" s="574">
        <v>626.29640112363268</v>
      </c>
      <c r="K104" s="574">
        <v>663.50288251046231</v>
      </c>
      <c r="L104" s="574">
        <v>728.28560916727236</v>
      </c>
      <c r="M104" s="574">
        <v>651.38360871591499</v>
      </c>
      <c r="N104" s="538">
        <v>720.6029155687188</v>
      </c>
    </row>
    <row r="105" spans="1:14" x14ac:dyDescent="0.25">
      <c r="A105" s="196" t="s">
        <v>202</v>
      </c>
      <c r="B105" s="560">
        <v>527.79303698381716</v>
      </c>
      <c r="C105" s="535">
        <v>455.44195176215311</v>
      </c>
      <c r="D105" s="561">
        <v>477.0725141240253</v>
      </c>
      <c r="E105" s="562">
        <v>466.07912627665905</v>
      </c>
      <c r="F105" s="562">
        <v>704.74319491594417</v>
      </c>
      <c r="G105" s="562">
        <v>572.65566514292345</v>
      </c>
      <c r="H105" s="562">
        <v>551.63847747184366</v>
      </c>
      <c r="I105" s="562">
        <v>443.203703771292</v>
      </c>
      <c r="J105" s="562">
        <v>426.89527567264872</v>
      </c>
      <c r="K105" s="562">
        <v>661.33441982278134</v>
      </c>
      <c r="L105" s="562">
        <v>571.13980457233504</v>
      </c>
      <c r="M105" s="562">
        <v>740.19036648231508</v>
      </c>
      <c r="N105" s="536">
        <v>495.5897084440918</v>
      </c>
    </row>
    <row r="106" spans="1:14" x14ac:dyDescent="0.25">
      <c r="A106" s="216" t="s">
        <v>203</v>
      </c>
      <c r="B106" s="573">
        <v>231.09272884587955</v>
      </c>
      <c r="C106" s="537">
        <v>171.76937458416802</v>
      </c>
      <c r="D106" s="553">
        <v>295.30870408847881</v>
      </c>
      <c r="E106" s="574">
        <v>193.2124791708288</v>
      </c>
      <c r="F106" s="574">
        <v>261.91880221278097</v>
      </c>
      <c r="G106" s="574">
        <v>840.68277192649987</v>
      </c>
      <c r="H106" s="574">
        <v>929.22517206666669</v>
      </c>
      <c r="I106" s="574">
        <v>228.28676597861295</v>
      </c>
      <c r="J106" s="574">
        <v>268.52460596618738</v>
      </c>
      <c r="K106" s="574">
        <v>231.99350665567866</v>
      </c>
      <c r="L106" s="574">
        <v>219.29293546792886</v>
      </c>
      <c r="M106" s="574">
        <v>182.40801726069765</v>
      </c>
      <c r="N106" s="538">
        <v>216.4115448007262</v>
      </c>
    </row>
    <row r="107" spans="1:14" x14ac:dyDescent="0.25">
      <c r="A107" s="196" t="s">
        <v>204</v>
      </c>
      <c r="B107" s="560">
        <v>570.32642478481455</v>
      </c>
      <c r="C107" s="535">
        <v>592.39177257759081</v>
      </c>
      <c r="D107" s="561">
        <v>1031.7405918253451</v>
      </c>
      <c r="E107" s="562">
        <v>539.08377807184536</v>
      </c>
      <c r="F107" s="562">
        <v>603.56019340299417</v>
      </c>
      <c r="G107" s="562">
        <v>676.31268044026024</v>
      </c>
      <c r="H107" s="562">
        <v>246.17340459996998</v>
      </c>
      <c r="I107" s="562">
        <v>545.00635706889511</v>
      </c>
      <c r="J107" s="562">
        <v>328.26811720730052</v>
      </c>
      <c r="K107" s="562">
        <v>621.58266174150583</v>
      </c>
      <c r="L107" s="562">
        <v>745.58998476932516</v>
      </c>
      <c r="M107" s="562">
        <v>893.51618124852212</v>
      </c>
      <c r="N107" s="536">
        <v>830.06000440424373</v>
      </c>
    </row>
    <row r="108" spans="1:14" x14ac:dyDescent="0.25">
      <c r="A108" s="216" t="s">
        <v>205</v>
      </c>
      <c r="B108" s="573">
        <v>649.56526881488469</v>
      </c>
      <c r="C108" s="537">
        <v>604.97953005227589</v>
      </c>
      <c r="D108" s="553">
        <v>531.04286157923048</v>
      </c>
      <c r="E108" s="574">
        <v>401.81675447468768</v>
      </c>
      <c r="F108" s="574">
        <v>683.93480943449038</v>
      </c>
      <c r="G108" s="574">
        <v>726.08848638246059</v>
      </c>
      <c r="H108" s="574">
        <v>834.86095356418082</v>
      </c>
      <c r="I108" s="574">
        <v>467.23915302846711</v>
      </c>
      <c r="J108" s="574">
        <v>342.4275655664735</v>
      </c>
      <c r="K108" s="574">
        <v>893.075084661956</v>
      </c>
      <c r="L108" s="574">
        <v>512.11936148433517</v>
      </c>
      <c r="M108" s="574">
        <v>634.6714047235339</v>
      </c>
      <c r="N108" s="538">
        <v>756.53028450029376</v>
      </c>
    </row>
    <row r="109" spans="1:14" x14ac:dyDescent="0.25">
      <c r="A109" s="196" t="s">
        <v>206</v>
      </c>
      <c r="B109" s="560">
        <v>740.48316763140883</v>
      </c>
      <c r="C109" s="535">
        <v>1347.0658216902141</v>
      </c>
      <c r="D109" s="561">
        <v>653.55673308708538</v>
      </c>
      <c r="E109" s="562">
        <v>947.1349008596203</v>
      </c>
      <c r="F109" s="562">
        <v>903.60122630008595</v>
      </c>
      <c r="G109" s="562">
        <v>715.07911906783261</v>
      </c>
      <c r="H109" s="562">
        <v>482.57848368204634</v>
      </c>
      <c r="I109" s="562">
        <v>621.01042066805041</v>
      </c>
      <c r="J109" s="562">
        <v>469.99214580737402</v>
      </c>
      <c r="K109" s="562">
        <v>1050.2050024905486</v>
      </c>
      <c r="L109" s="562">
        <v>655.64311282368374</v>
      </c>
      <c r="M109" s="562">
        <v>722.4636148626231</v>
      </c>
      <c r="N109" s="536">
        <v>643.36559898797395</v>
      </c>
    </row>
    <row r="110" spans="1:14" x14ac:dyDescent="0.25">
      <c r="A110" s="213" t="s">
        <v>207</v>
      </c>
      <c r="B110" s="573">
        <v>1314.9227818256188</v>
      </c>
      <c r="C110" s="537">
        <v>1310.4752184540389</v>
      </c>
      <c r="D110" s="553">
        <v>981.75743838502808</v>
      </c>
      <c r="E110" s="574">
        <v>1289.6376357316635</v>
      </c>
      <c r="F110" s="574">
        <v>1500.3268330627977</v>
      </c>
      <c r="G110" s="574">
        <v>1221.3407785700051</v>
      </c>
      <c r="H110" s="574">
        <v>1306.7733133797024</v>
      </c>
      <c r="I110" s="574">
        <v>1018.1580590588894</v>
      </c>
      <c r="J110" s="574">
        <v>874.5261813608621</v>
      </c>
      <c r="K110" s="574">
        <v>1209.5087691252947</v>
      </c>
      <c r="L110" s="574">
        <v>1146.0086304420263</v>
      </c>
      <c r="M110" s="574">
        <v>2814.8640489538502</v>
      </c>
      <c r="N110" s="538">
        <v>3235.2204385406731</v>
      </c>
    </row>
    <row r="111" spans="1:14" x14ac:dyDescent="0.25">
      <c r="A111" s="196" t="s">
        <v>208</v>
      </c>
      <c r="B111" s="560">
        <v>1750.3200885934496</v>
      </c>
      <c r="C111" s="535">
        <v>1653.9985936115929</v>
      </c>
      <c r="D111" s="561">
        <v>1243.3621131627165</v>
      </c>
      <c r="E111" s="562">
        <v>678.19114305010157</v>
      </c>
      <c r="F111" s="562">
        <v>1270.6844018261484</v>
      </c>
      <c r="G111" s="562">
        <v>1970.6322760713983</v>
      </c>
      <c r="H111" s="562">
        <v>2663.2107637878398</v>
      </c>
      <c r="I111" s="562">
        <v>1875.4121271588463</v>
      </c>
      <c r="J111" s="562">
        <v>1239.6381815339732</v>
      </c>
      <c r="K111" s="562">
        <v>1530.1374413377871</v>
      </c>
      <c r="L111" s="562">
        <v>1592.3254327117284</v>
      </c>
      <c r="M111" s="562">
        <v>1261.5769922925811</v>
      </c>
      <c r="N111" s="536">
        <v>3487.0155084815442</v>
      </c>
    </row>
    <row r="112" spans="1:14" ht="13.8" thickBot="1" x14ac:dyDescent="0.3">
      <c r="A112" s="315" t="s">
        <v>209</v>
      </c>
      <c r="B112" s="565">
        <v>1501.0049070272437</v>
      </c>
      <c r="C112" s="529">
        <v>1352.1066759464402</v>
      </c>
      <c r="D112" s="548">
        <v>1256.3330281265976</v>
      </c>
      <c r="E112" s="530">
        <v>1151.2593296248692</v>
      </c>
      <c r="F112" s="530">
        <v>1455.2988493552275</v>
      </c>
      <c r="G112" s="530">
        <v>1263.7189951861651</v>
      </c>
      <c r="H112" s="530">
        <v>1567.6358130214546</v>
      </c>
      <c r="I112" s="530">
        <v>1923.1687098056484</v>
      </c>
      <c r="J112" s="530">
        <v>1510.426264172361</v>
      </c>
      <c r="K112" s="530">
        <v>1557.7949463711661</v>
      </c>
      <c r="L112" s="530">
        <v>1716.4755764436343</v>
      </c>
      <c r="M112" s="530">
        <v>1993.8408012733123</v>
      </c>
      <c r="N112" s="531">
        <v>1186.7633743371434</v>
      </c>
    </row>
    <row r="113" spans="1:14" x14ac:dyDescent="0.25">
      <c r="A113" s="72"/>
      <c r="B113" s="1"/>
      <c r="C113" s="1"/>
      <c r="D113" s="1"/>
    </row>
    <row r="115" spans="1:14" ht="13.8" thickBot="1" x14ac:dyDescent="0.3">
      <c r="A115" s="1055" t="s">
        <v>524</v>
      </c>
      <c r="B115" s="1056"/>
      <c r="C115" s="1056"/>
      <c r="D115" s="1056"/>
      <c r="E115" s="1056"/>
      <c r="F115" s="1056"/>
      <c r="G115" s="1056"/>
      <c r="H115" s="1056"/>
      <c r="I115" s="1056"/>
      <c r="J115" s="1056"/>
      <c r="K115" s="1056"/>
      <c r="L115" s="1056"/>
      <c r="M115" s="1056"/>
      <c r="N115" s="1056"/>
    </row>
    <row r="116" spans="1:14" ht="13.5" customHeight="1" thickBot="1" x14ac:dyDescent="0.3">
      <c r="A116" s="566"/>
      <c r="B116" s="1059" t="s">
        <v>898</v>
      </c>
      <c r="C116" s="1060"/>
      <c r="D116" s="1060"/>
      <c r="E116" s="1060"/>
      <c r="F116" s="1060"/>
      <c r="G116" s="1060"/>
      <c r="H116" s="1060"/>
      <c r="I116" s="1060"/>
      <c r="J116" s="1060"/>
      <c r="K116" s="1060"/>
      <c r="L116" s="1060"/>
      <c r="M116" s="1060"/>
      <c r="N116" s="1060"/>
    </row>
    <row r="117" spans="1:14" ht="13.8" thickBot="1" x14ac:dyDescent="0.3">
      <c r="A117" s="310"/>
      <c r="B117" s="311" t="s">
        <v>180</v>
      </c>
      <c r="C117" s="312" t="s">
        <v>181</v>
      </c>
      <c r="D117" s="313" t="s">
        <v>182</v>
      </c>
      <c r="E117" s="313" t="s">
        <v>183</v>
      </c>
      <c r="F117" s="313" t="s">
        <v>184</v>
      </c>
      <c r="G117" s="313" t="s">
        <v>185</v>
      </c>
      <c r="H117" s="313" t="s">
        <v>186</v>
      </c>
      <c r="I117" s="313" t="s">
        <v>187</v>
      </c>
      <c r="J117" s="313" t="s">
        <v>188</v>
      </c>
      <c r="K117" s="313" t="s">
        <v>189</v>
      </c>
      <c r="L117" s="313" t="s">
        <v>190</v>
      </c>
      <c r="M117" s="313" t="s">
        <v>191</v>
      </c>
      <c r="N117" s="314" t="s">
        <v>192</v>
      </c>
    </row>
    <row r="118" spans="1:14" ht="13.8" thickBot="1" x14ac:dyDescent="0.3">
      <c r="A118" s="284" t="s">
        <v>180</v>
      </c>
      <c r="B118" s="285">
        <v>-2.8707790543049172E-2</v>
      </c>
      <c r="C118" s="286">
        <v>-4.0272062276287879E-2</v>
      </c>
      <c r="D118" s="287">
        <v>-7.2578863327906196E-2</v>
      </c>
      <c r="E118" s="287">
        <v>-8.790990373509E-2</v>
      </c>
      <c r="F118" s="287">
        <v>0.18485559159683884</v>
      </c>
      <c r="G118" s="287">
        <v>0.11323526323095523</v>
      </c>
      <c r="H118" s="287">
        <v>0.42718676805523903</v>
      </c>
      <c r="I118" s="287">
        <v>-6.3477431485054359E-2</v>
      </c>
      <c r="J118" s="287">
        <v>-0.2403088477635883</v>
      </c>
      <c r="K118" s="287">
        <v>-0.21556062372848206</v>
      </c>
      <c r="L118" s="287">
        <v>0.19808884227895374</v>
      </c>
      <c r="M118" s="287">
        <v>-0.10908869728034609</v>
      </c>
      <c r="N118" s="288">
        <v>5.293405777394411E-2</v>
      </c>
    </row>
    <row r="119" spans="1:14" ht="13.8" thickTop="1" x14ac:dyDescent="0.25">
      <c r="A119" s="299" t="s">
        <v>199</v>
      </c>
      <c r="B119" s="300">
        <v>0.14004734192985357</v>
      </c>
      <c r="C119" s="301">
        <v>-0.30335097772559305</v>
      </c>
      <c r="D119" s="302">
        <v>-5.6263937973347389E-2</v>
      </c>
      <c r="E119" s="302">
        <v>6.2028135117000227E-2</v>
      </c>
      <c r="F119" s="302">
        <v>-2.1738972135946222E-2</v>
      </c>
      <c r="G119" s="302">
        <v>0.12711974067405141</v>
      </c>
      <c r="H119" s="302">
        <v>0.11718819388473412</v>
      </c>
      <c r="I119" s="302">
        <v>0.48633960011928967</v>
      </c>
      <c r="J119" s="302">
        <v>0.13765413385660463</v>
      </c>
      <c r="K119" s="302">
        <v>0.20250874927836726</v>
      </c>
      <c r="L119" s="302">
        <v>0.27725351504254991</v>
      </c>
      <c r="M119" s="302">
        <v>-8.9448950447511111E-2</v>
      </c>
      <c r="N119" s="303">
        <v>0.15955894163631101</v>
      </c>
    </row>
    <row r="120" spans="1:14" x14ac:dyDescent="0.25">
      <c r="A120" s="289" t="s">
        <v>200</v>
      </c>
      <c r="B120" s="290">
        <v>9.509157846760985E-4</v>
      </c>
      <c r="C120" s="291">
        <v>0.3419510540435089</v>
      </c>
      <c r="D120" s="292">
        <v>0.26954236242213647</v>
      </c>
      <c r="E120" s="292">
        <v>0.4580295819946163</v>
      </c>
      <c r="F120" s="292">
        <v>-0.1609150898728845</v>
      </c>
      <c r="G120" s="292">
        <v>2.6162718352248149E-2</v>
      </c>
      <c r="H120" s="292">
        <v>-0.1801362332520533</v>
      </c>
      <c r="I120" s="292">
        <v>-0.22316553938756878</v>
      </c>
      <c r="J120" s="292">
        <v>-4.0454763585681897E-2</v>
      </c>
      <c r="K120" s="292">
        <v>0.21564671833454119</v>
      </c>
      <c r="L120" s="292">
        <v>0.20124731965309439</v>
      </c>
      <c r="M120" s="292">
        <v>8.2261385595657766E-2</v>
      </c>
      <c r="N120" s="293">
        <v>-8.9580529414722943E-2</v>
      </c>
    </row>
    <row r="121" spans="1:14" x14ac:dyDescent="0.25">
      <c r="A121" s="304" t="s">
        <v>201</v>
      </c>
      <c r="B121" s="305">
        <v>7.8719161831107165E-2</v>
      </c>
      <c r="C121" s="306">
        <v>9.3044463589550652E-2</v>
      </c>
      <c r="D121" s="307">
        <v>0.16707692746230007</v>
      </c>
      <c r="E121" s="307">
        <v>7.9355203249679818E-2</v>
      </c>
      <c r="F121" s="307">
        <v>2.248103755539943E-2</v>
      </c>
      <c r="G121" s="307">
        <v>1.9734319678498702E-2</v>
      </c>
      <c r="H121" s="307">
        <v>-4.9475403732142875E-2</v>
      </c>
      <c r="I121" s="307">
        <v>-7.4512793406768862E-2</v>
      </c>
      <c r="J121" s="307">
        <v>0.1943293616602304</v>
      </c>
      <c r="K121" s="307">
        <v>0.50556281489768895</v>
      </c>
      <c r="L121" s="307">
        <v>0.34102399874469902</v>
      </c>
      <c r="M121" s="307">
        <v>-0.2382208135024857</v>
      </c>
      <c r="N121" s="309">
        <v>-8.7833446613162836E-2</v>
      </c>
    </row>
    <row r="122" spans="1:14" x14ac:dyDescent="0.25">
      <c r="A122" s="289" t="s">
        <v>202</v>
      </c>
      <c r="B122" s="290">
        <v>-6.7482608370545094E-2</v>
      </c>
      <c r="C122" s="291">
        <v>-0.1457892753966844</v>
      </c>
      <c r="D122" s="292">
        <v>-0.55099428483330781</v>
      </c>
      <c r="E122" s="292">
        <v>0.17191655429313113</v>
      </c>
      <c r="F122" s="292">
        <v>-6.5098049835278227E-2</v>
      </c>
      <c r="G122" s="292">
        <v>0.39350372265659517</v>
      </c>
      <c r="H122" s="292">
        <v>-5.7302759413645266E-2</v>
      </c>
      <c r="I122" s="292">
        <v>-0.284858198064324</v>
      </c>
      <c r="J122" s="292">
        <v>-0.18876077668818869</v>
      </c>
      <c r="K122" s="292">
        <v>0.63319437595677153</v>
      </c>
      <c r="L122" s="292">
        <v>5.9955683700688711E-2</v>
      </c>
      <c r="M122" s="292">
        <v>0.634216544684574</v>
      </c>
      <c r="N122" s="293">
        <v>-0.64165538559734991</v>
      </c>
    </row>
    <row r="123" spans="1:14" x14ac:dyDescent="0.25">
      <c r="A123" s="304" t="s">
        <v>203</v>
      </c>
      <c r="B123" s="305">
        <v>-0.17258175139514209</v>
      </c>
      <c r="C123" s="306">
        <v>-0.35572520736087454</v>
      </c>
      <c r="D123" s="307">
        <v>0.44092304617446887</v>
      </c>
      <c r="E123" s="307">
        <v>0.10703607097903589</v>
      </c>
      <c r="F123" s="307">
        <v>0.19553032916462065</v>
      </c>
      <c r="G123" s="307">
        <v>4.0871252955944017</v>
      </c>
      <c r="H123" s="307">
        <v>4.4443935358859035</v>
      </c>
      <c r="I123" s="307">
        <v>-0.24035448636523038</v>
      </c>
      <c r="J123" s="307">
        <v>-0.53150753782383975</v>
      </c>
      <c r="K123" s="307">
        <v>-0.53071618323565362</v>
      </c>
      <c r="L123" s="307">
        <v>-0.14789653765191013</v>
      </c>
      <c r="M123" s="307">
        <v>-0.39377978684838777</v>
      </c>
      <c r="N123" s="309">
        <v>-0.34832357000482939</v>
      </c>
    </row>
    <row r="124" spans="1:14" x14ac:dyDescent="0.25">
      <c r="A124" s="289" t="s">
        <v>204</v>
      </c>
      <c r="B124" s="290">
        <v>-1.166891949685589E-2</v>
      </c>
      <c r="C124" s="291">
        <v>-0.45134908587055445</v>
      </c>
      <c r="D124" s="292">
        <v>0.15535561810383758</v>
      </c>
      <c r="E124" s="292">
        <v>-7.4695940924595638E-2</v>
      </c>
      <c r="F124" s="292">
        <v>-2.134000601924646E-2</v>
      </c>
      <c r="G124" s="292">
        <v>-0.19061242508210685</v>
      </c>
      <c r="H124" s="292">
        <v>-0.63313651637531643</v>
      </c>
      <c r="I124" s="292">
        <v>-0.14291377032972807</v>
      </c>
      <c r="J124" s="292">
        <v>-0.4055919430181707</v>
      </c>
      <c r="K124" s="292">
        <v>0.55598089609061696</v>
      </c>
      <c r="L124" s="292">
        <v>1.2882692422926905</v>
      </c>
      <c r="M124" s="292">
        <v>0.87689497785042536</v>
      </c>
      <c r="N124" s="293">
        <v>0.38932285760321639</v>
      </c>
    </row>
    <row r="125" spans="1:14" x14ac:dyDescent="0.25">
      <c r="A125" s="304" t="s">
        <v>205</v>
      </c>
      <c r="B125" s="305">
        <v>-8.9011666697890179E-3</v>
      </c>
      <c r="C125" s="306">
        <v>-0.40957714111113452</v>
      </c>
      <c r="D125" s="307">
        <v>-0.32760741652393721</v>
      </c>
      <c r="E125" s="307">
        <v>-0.63369967667132321</v>
      </c>
      <c r="F125" s="307">
        <v>-8.1173649157713412E-2</v>
      </c>
      <c r="G125" s="307">
        <v>-1.930927469039756E-2</v>
      </c>
      <c r="H125" s="307">
        <v>0.69102836571507864</v>
      </c>
      <c r="I125" s="307">
        <v>-0.34139945648500813</v>
      </c>
      <c r="J125" s="307">
        <v>-0.40989887464158026</v>
      </c>
      <c r="K125" s="307">
        <v>0.64887089797718112</v>
      </c>
      <c r="L125" s="307">
        <v>4.3265375437442133E-2</v>
      </c>
      <c r="M125" s="307">
        <v>-0.14358378792798676</v>
      </c>
      <c r="N125" s="309">
        <v>1.107112829300172</v>
      </c>
    </row>
    <row r="126" spans="1:14" x14ac:dyDescent="0.25">
      <c r="A126" s="289" t="s">
        <v>206</v>
      </c>
      <c r="B126" s="290">
        <v>-0.10013565500682642</v>
      </c>
      <c r="C126" s="291">
        <v>0.19954100565539901</v>
      </c>
      <c r="D126" s="292">
        <v>0.12865561738127207</v>
      </c>
      <c r="E126" s="292">
        <v>0.1827602198842817</v>
      </c>
      <c r="F126" s="292">
        <v>3.1514710392998913E-2</v>
      </c>
      <c r="G126" s="292">
        <v>-8.3103289837901717E-2</v>
      </c>
      <c r="H126" s="292">
        <v>-0.37252503481716215</v>
      </c>
      <c r="I126" s="292">
        <v>-0.12406192505658675</v>
      </c>
      <c r="J126" s="292">
        <v>-0.43754552371611033</v>
      </c>
      <c r="K126" s="292">
        <v>0.37512994153041324</v>
      </c>
      <c r="L126" s="292">
        <v>-0.10810173384586341</v>
      </c>
      <c r="M126" s="292">
        <v>-0.20389992169147242</v>
      </c>
      <c r="N126" s="293">
        <v>-0.46466044058624778</v>
      </c>
    </row>
    <row r="127" spans="1:14" x14ac:dyDescent="0.25">
      <c r="A127" s="304" t="s">
        <v>207</v>
      </c>
      <c r="B127" s="305">
        <v>1.2749607641687311E-2</v>
      </c>
      <c r="C127" s="306">
        <v>-0.47532969758668775</v>
      </c>
      <c r="D127" s="307">
        <v>-0.29756475609413457</v>
      </c>
      <c r="E127" s="307">
        <v>-1.8048740587794598E-2</v>
      </c>
      <c r="F127" s="307">
        <v>0.18254072953585343</v>
      </c>
      <c r="G127" s="307">
        <v>0.3260627020555622</v>
      </c>
      <c r="H127" s="307">
        <v>0.57106573313768649</v>
      </c>
      <c r="I127" s="307">
        <v>-0.23136153642848778</v>
      </c>
      <c r="J127" s="307">
        <v>-0.55873063634656028</v>
      </c>
      <c r="K127" s="307">
        <v>-4.2752315295763399E-2</v>
      </c>
      <c r="L127" s="307">
        <v>6.8898583063762064E-2</v>
      </c>
      <c r="M127" s="307">
        <v>1.6545305259403063</v>
      </c>
      <c r="N127" s="309">
        <v>2.7350014527812152</v>
      </c>
    </row>
    <row r="128" spans="1:14" x14ac:dyDescent="0.25">
      <c r="A128" s="289" t="s">
        <v>208</v>
      </c>
      <c r="B128" s="290">
        <v>0.39863797324654815</v>
      </c>
      <c r="C128" s="291">
        <v>-0.44397898097452049</v>
      </c>
      <c r="D128" s="292">
        <v>0.38000355673790609</v>
      </c>
      <c r="E128" s="292">
        <v>-0.40518557000320843</v>
      </c>
      <c r="F128" s="292">
        <v>0.37060996811719327</v>
      </c>
      <c r="G128" s="292">
        <v>0.70532345664500662</v>
      </c>
      <c r="H128" s="292">
        <v>0.96128154785533981</v>
      </c>
      <c r="I128" s="292">
        <v>0.83815545683388892</v>
      </c>
      <c r="J128" s="292">
        <v>-0.12379534444806983</v>
      </c>
      <c r="K128" s="292">
        <v>9.7050387618628609E-2</v>
      </c>
      <c r="L128" s="292">
        <v>0.81947489868281309</v>
      </c>
      <c r="M128" s="292">
        <v>-5.6181833495635325E-2</v>
      </c>
      <c r="N128" s="293">
        <v>1.7733644544254816</v>
      </c>
    </row>
    <row r="129" spans="1:14" ht="13.8" thickBot="1" x14ac:dyDescent="0.3">
      <c r="A129" s="279" t="s">
        <v>209</v>
      </c>
      <c r="B129" s="280">
        <v>-0.15325992329512916</v>
      </c>
      <c r="C129" s="281">
        <v>0.50220254585121293</v>
      </c>
      <c r="D129" s="282">
        <v>3.2454089039731793E-2</v>
      </c>
      <c r="E129" s="282">
        <v>-2.9396667741668492E-2</v>
      </c>
      <c r="F129" s="282">
        <v>0.10692713996480774</v>
      </c>
      <c r="G129" s="282">
        <v>-0.30669561110592514</v>
      </c>
      <c r="H129" s="282">
        <v>0.13633626083453732</v>
      </c>
      <c r="I129" s="282">
        <v>-0.23038625983535976</v>
      </c>
      <c r="J129" s="282">
        <v>0.22222344543467321</v>
      </c>
      <c r="K129" s="282">
        <v>-0.54600586130347173</v>
      </c>
      <c r="L129" s="282">
        <v>6.4907668394538875E-2</v>
      </c>
      <c r="M129" s="282">
        <v>0.40982906627544002</v>
      </c>
      <c r="N129" s="283">
        <v>-0.14740106065665615</v>
      </c>
    </row>
    <row r="130" spans="1:14" x14ac:dyDescent="0.25">
      <c r="A130" s="164"/>
    </row>
  </sheetData>
  <mergeCells count="11">
    <mergeCell ref="A1:N1"/>
    <mergeCell ref="A17:N17"/>
    <mergeCell ref="A33:N33"/>
    <mergeCell ref="A49:N49"/>
    <mergeCell ref="B50:N50"/>
    <mergeCell ref="B116:N116"/>
    <mergeCell ref="A66:N66"/>
    <mergeCell ref="A82:N82"/>
    <mergeCell ref="B83:N83"/>
    <mergeCell ref="A99:N99"/>
    <mergeCell ref="A115:N115"/>
  </mergeCells>
  <pageMargins left="0.78740157480314965" right="0.59055118110236227" top="0.78740157480314965" bottom="0.39370078740157483" header="0" footer="0.39370078740157483"/>
  <pageSetup paperSize="9" scale="86" fitToHeight="0" orientation="landscape" r:id="rId1"/>
  <headerFooter scaleWithDoc="0">
    <oddFooter>&amp;R&amp;9&amp;P</oddFooter>
  </headerFooter>
  <rowBreaks count="3" manualBreakCount="3">
    <brk id="32" max="16383" man="1"/>
    <brk id="65" max="16383" man="1"/>
    <brk id="98" max="16383" man="1"/>
  </rowBreaks>
  <legacyDrawingHF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9"/>
  <sheetViews>
    <sheetView showZeros="0" topLeftCell="A34" zoomScaleNormal="100" workbookViewId="0"/>
  </sheetViews>
  <sheetFormatPr baseColWidth="10" defaultRowHeight="13.2" x14ac:dyDescent="0.25"/>
  <cols>
    <col min="1" max="1" width="11.44140625" customWidth="1"/>
    <col min="2" max="2" width="12.33203125" bestFit="1" customWidth="1"/>
    <col min="3" max="5" width="9.88671875" bestFit="1" customWidth="1"/>
    <col min="6" max="12" width="10.88671875" bestFit="1" customWidth="1"/>
    <col min="13" max="14" width="9.88671875" bestFit="1" customWidth="1"/>
  </cols>
  <sheetData>
    <row r="1" spans="1:14" ht="13.8" thickBot="1" x14ac:dyDescent="0.3">
      <c r="A1" s="1055" t="s">
        <v>509</v>
      </c>
      <c r="B1" s="1055"/>
      <c r="C1" s="1055"/>
      <c r="D1" s="1055"/>
      <c r="E1" s="1055"/>
      <c r="F1" s="1055"/>
      <c r="G1" s="1055"/>
      <c r="H1" s="1055"/>
      <c r="I1" s="1055"/>
      <c r="J1" s="1055"/>
      <c r="K1" s="1055"/>
      <c r="L1" s="1055"/>
      <c r="M1" s="1055"/>
      <c r="N1" s="1055"/>
    </row>
    <row r="2" spans="1:14" ht="13.8" thickBot="1" x14ac:dyDescent="0.3">
      <c r="A2" s="255"/>
      <c r="B2" s="257" t="s">
        <v>180</v>
      </c>
      <c r="C2" s="190" t="s">
        <v>181</v>
      </c>
      <c r="D2" s="232" t="s">
        <v>182</v>
      </c>
      <c r="E2" s="258" t="s">
        <v>183</v>
      </c>
      <c r="F2" s="258" t="s">
        <v>184</v>
      </c>
      <c r="G2" s="258" t="s">
        <v>185</v>
      </c>
      <c r="H2" s="258" t="s">
        <v>186</v>
      </c>
      <c r="I2" s="258" t="s">
        <v>187</v>
      </c>
      <c r="J2" s="258" t="s">
        <v>188</v>
      </c>
      <c r="K2" s="258" t="s">
        <v>189</v>
      </c>
      <c r="L2" s="258" t="s">
        <v>190</v>
      </c>
      <c r="M2" s="258" t="s">
        <v>191</v>
      </c>
      <c r="N2" s="192" t="s">
        <v>192</v>
      </c>
    </row>
    <row r="3" spans="1:14" ht="13.8" thickBot="1" x14ac:dyDescent="0.3">
      <c r="A3" s="193" t="s">
        <v>180</v>
      </c>
      <c r="B3" s="260">
        <v>1503943696.0039389</v>
      </c>
      <c r="C3" s="194">
        <v>86849456.178819969</v>
      </c>
      <c r="D3" s="261">
        <v>71151587.779892325</v>
      </c>
      <c r="E3" s="262">
        <v>77067310.913463414</v>
      </c>
      <c r="F3" s="262">
        <v>141607169.0062435</v>
      </c>
      <c r="G3" s="262">
        <v>147591576.37191534</v>
      </c>
      <c r="H3" s="262">
        <v>141089709.17776823</v>
      </c>
      <c r="I3" s="262">
        <v>170900040.69001648</v>
      </c>
      <c r="J3" s="262">
        <v>159812458.25767171</v>
      </c>
      <c r="K3" s="262">
        <v>184157920.59680977</v>
      </c>
      <c r="L3" s="262">
        <v>161230134.02072829</v>
      </c>
      <c r="M3" s="262">
        <v>84366160.726439744</v>
      </c>
      <c r="N3" s="195">
        <v>78120172.284170136</v>
      </c>
    </row>
    <row r="4" spans="1:14" ht="13.8" thickTop="1" x14ac:dyDescent="0.25">
      <c r="A4" s="217" t="s">
        <v>210</v>
      </c>
      <c r="B4" s="273">
        <v>880317882.79605258</v>
      </c>
      <c r="C4" s="35">
        <v>24203680.814161289</v>
      </c>
      <c r="D4" s="274">
        <v>34818941.44071167</v>
      </c>
      <c r="E4" s="37">
        <v>37718771.209151164</v>
      </c>
      <c r="F4" s="37">
        <v>70465682.587290838</v>
      </c>
      <c r="G4" s="37">
        <v>81419940.577789411</v>
      </c>
      <c r="H4" s="37">
        <v>73367290.027816311</v>
      </c>
      <c r="I4" s="37">
        <v>113959044.79940818</v>
      </c>
      <c r="J4" s="37">
        <v>122949402.55533332</v>
      </c>
      <c r="K4" s="37">
        <v>131313087.54351453</v>
      </c>
      <c r="L4" s="37">
        <v>109390695.78126925</v>
      </c>
      <c r="M4" s="37">
        <v>44188932.212415889</v>
      </c>
      <c r="N4" s="224">
        <v>36522413.247190602</v>
      </c>
    </row>
    <row r="5" spans="1:14" x14ac:dyDescent="0.25">
      <c r="A5" s="196" t="s">
        <v>211</v>
      </c>
      <c r="B5" s="263">
        <v>342632901.25479954</v>
      </c>
      <c r="C5" s="197">
        <v>37934250.640422501</v>
      </c>
      <c r="D5" s="264">
        <v>23432943.778104752</v>
      </c>
      <c r="E5" s="265">
        <v>23174244.110943247</v>
      </c>
      <c r="F5" s="265">
        <v>29657271.470454298</v>
      </c>
      <c r="G5" s="265">
        <v>53177848.125459433</v>
      </c>
      <c r="H5" s="265">
        <v>40184555.025892466</v>
      </c>
      <c r="I5" s="265">
        <v>13320104.322322458</v>
      </c>
      <c r="J5" s="265">
        <v>18479359.446252976</v>
      </c>
      <c r="K5" s="265">
        <v>36717083.824940398</v>
      </c>
      <c r="L5" s="265">
        <v>32691622.99564784</v>
      </c>
      <c r="M5" s="265">
        <v>19625734.946437046</v>
      </c>
      <c r="N5" s="198">
        <v>14237882.567922113</v>
      </c>
    </row>
    <row r="6" spans="1:14" ht="13.8" thickBot="1" x14ac:dyDescent="0.3">
      <c r="A6" s="241" t="s">
        <v>212</v>
      </c>
      <c r="B6" s="316">
        <v>280992911.95308685</v>
      </c>
      <c r="C6" s="242">
        <v>24711524.724236179</v>
      </c>
      <c r="D6" s="317">
        <v>12899702.561075903</v>
      </c>
      <c r="E6" s="318">
        <v>16174295.593369005</v>
      </c>
      <c r="F6" s="318">
        <v>41484214.948498368</v>
      </c>
      <c r="G6" s="318">
        <v>12993787.668666495</v>
      </c>
      <c r="H6" s="318">
        <v>27537864.124059461</v>
      </c>
      <c r="I6" s="318">
        <v>43620891.568285838</v>
      </c>
      <c r="J6" s="318">
        <v>18383696.256085411</v>
      </c>
      <c r="K6" s="318">
        <v>16127749.228354847</v>
      </c>
      <c r="L6" s="318">
        <v>19147815.243811175</v>
      </c>
      <c r="M6" s="318">
        <v>20551493.567586809</v>
      </c>
      <c r="N6" s="243">
        <v>27359876.469057418</v>
      </c>
    </row>
    <row r="7" spans="1:14" x14ac:dyDescent="0.25">
      <c r="A7" s="72"/>
      <c r="B7" s="1"/>
      <c r="C7" s="1"/>
      <c r="D7" s="1"/>
    </row>
    <row r="8" spans="1:14" ht="13.8" thickBot="1" x14ac:dyDescent="0.3">
      <c r="A8" s="1056" t="s">
        <v>510</v>
      </c>
      <c r="B8" s="1056"/>
      <c r="C8" s="1056"/>
      <c r="D8" s="1056"/>
      <c r="E8" s="1056"/>
      <c r="F8" s="1056"/>
      <c r="G8" s="1056"/>
      <c r="H8" s="1056"/>
      <c r="I8" s="1056"/>
      <c r="J8" s="1056"/>
      <c r="K8" s="1056"/>
      <c r="L8" s="1056"/>
      <c r="M8" s="1056"/>
      <c r="N8" s="1056"/>
    </row>
    <row r="9" spans="1:14" ht="13.8" thickBot="1" x14ac:dyDescent="0.3">
      <c r="A9" s="189"/>
      <c r="B9" s="259" t="s">
        <v>180</v>
      </c>
      <c r="C9" s="190" t="s">
        <v>181</v>
      </c>
      <c r="D9" s="232" t="s">
        <v>182</v>
      </c>
      <c r="E9" s="258" t="s">
        <v>183</v>
      </c>
      <c r="F9" s="258" t="s">
        <v>184</v>
      </c>
      <c r="G9" s="258" t="s">
        <v>185</v>
      </c>
      <c r="H9" s="258" t="s">
        <v>186</v>
      </c>
      <c r="I9" s="258" t="s">
        <v>187</v>
      </c>
      <c r="J9" s="258" t="s">
        <v>188</v>
      </c>
      <c r="K9" s="258" t="s">
        <v>189</v>
      </c>
      <c r="L9" s="258" t="s">
        <v>190</v>
      </c>
      <c r="M9" s="258" t="s">
        <v>191</v>
      </c>
      <c r="N9" s="258" t="s">
        <v>192</v>
      </c>
    </row>
    <row r="10" spans="1:14" ht="13.8" thickBot="1" x14ac:dyDescent="0.3">
      <c r="A10" s="203" t="s">
        <v>180</v>
      </c>
      <c r="B10" s="270">
        <v>1</v>
      </c>
      <c r="C10" s="204">
        <v>5.7747810911793936E-2</v>
      </c>
      <c r="D10" s="204">
        <v>4.7310007661155139E-2</v>
      </c>
      <c r="E10" s="204">
        <v>5.1243481466916277E-2</v>
      </c>
      <c r="F10" s="204">
        <v>9.415722768246014E-2</v>
      </c>
      <c r="G10" s="204">
        <v>9.8136370905423043E-2</v>
      </c>
      <c r="H10" s="204">
        <v>9.3813159064831578E-2</v>
      </c>
      <c r="I10" s="204">
        <v>0.11363460024740772</v>
      </c>
      <c r="J10" s="204">
        <v>0.10626226146783434</v>
      </c>
      <c r="K10" s="204">
        <v>0.12245000998782567</v>
      </c>
      <c r="L10" s="204">
        <v>0.10720490032248256</v>
      </c>
      <c r="M10" s="204">
        <v>5.6096621802136128E-2</v>
      </c>
      <c r="N10" s="204">
        <v>5.1943548479733467E-2</v>
      </c>
    </row>
    <row r="11" spans="1:14" ht="13.8" thickTop="1" x14ac:dyDescent="0.25">
      <c r="A11" s="217" t="s">
        <v>210</v>
      </c>
      <c r="B11" s="277">
        <v>1</v>
      </c>
      <c r="C11" s="218">
        <v>2.7494250982708562E-2</v>
      </c>
      <c r="D11" s="218">
        <v>3.9552691273429849E-2</v>
      </c>
      <c r="E11" s="218">
        <v>4.2846762455113784E-2</v>
      </c>
      <c r="F11" s="218">
        <v>8.0045724350707032E-2</v>
      </c>
      <c r="G11" s="218">
        <v>9.2489249814151908E-2</v>
      </c>
      <c r="H11" s="218">
        <v>8.3341814884855245E-2</v>
      </c>
      <c r="I11" s="218">
        <v>0.12945215248547851</v>
      </c>
      <c r="J11" s="218">
        <v>0.13966477900553748</v>
      </c>
      <c r="K11" s="218">
        <v>0.14916553452991305</v>
      </c>
      <c r="L11" s="218">
        <v>0.12426272136358761</v>
      </c>
      <c r="M11" s="218">
        <v>5.019656316882222E-2</v>
      </c>
      <c r="N11" s="218">
        <v>4.1487755685694648E-2</v>
      </c>
    </row>
    <row r="12" spans="1:14" x14ac:dyDescent="0.25">
      <c r="A12" s="196" t="s">
        <v>211</v>
      </c>
      <c r="B12" s="271">
        <v>1</v>
      </c>
      <c r="C12" s="206">
        <v>0.11071397551577404</v>
      </c>
      <c r="D12" s="206">
        <v>6.8390816212593672E-2</v>
      </c>
      <c r="E12" s="206">
        <v>6.7635781695435257E-2</v>
      </c>
      <c r="F12" s="206">
        <v>8.6556986681204956E-2</v>
      </c>
      <c r="G12" s="206">
        <v>0.15520356606359187</v>
      </c>
      <c r="H12" s="206">
        <v>0.11728165882122672</v>
      </c>
      <c r="I12" s="206">
        <v>3.8875730478717042E-2</v>
      </c>
      <c r="J12" s="206">
        <v>5.3933406215740991E-2</v>
      </c>
      <c r="K12" s="206">
        <v>0.10716158223706507</v>
      </c>
      <c r="L12" s="206">
        <v>9.5412970779874581E-2</v>
      </c>
      <c r="M12" s="206">
        <v>5.7279189694168731E-2</v>
      </c>
      <c r="N12" s="206">
        <v>4.1554335604607008E-2</v>
      </c>
    </row>
    <row r="13" spans="1:14" ht="13.8" thickBot="1" x14ac:dyDescent="0.3">
      <c r="A13" s="241" t="s">
        <v>212</v>
      </c>
      <c r="B13" s="338">
        <v>1</v>
      </c>
      <c r="C13" s="321">
        <v>8.7943587446653773E-2</v>
      </c>
      <c r="D13" s="321">
        <v>4.590757279752869E-2</v>
      </c>
      <c r="E13" s="321">
        <v>5.7561222740271055E-2</v>
      </c>
      <c r="F13" s="321">
        <v>0.14763438216343464</v>
      </c>
      <c r="G13" s="321">
        <v>4.6242403690367362E-2</v>
      </c>
      <c r="H13" s="321">
        <v>9.8001988493777531E-2</v>
      </c>
      <c r="I13" s="321">
        <v>0.15523840535724459</v>
      </c>
      <c r="J13" s="321">
        <v>6.5424056885657875E-2</v>
      </c>
      <c r="K13" s="321">
        <v>5.7395573134768091E-2</v>
      </c>
      <c r="L13" s="321">
        <v>6.8143410133448476E-2</v>
      </c>
      <c r="M13" s="321">
        <v>7.3138832665707892E-2</v>
      </c>
      <c r="N13" s="321">
        <v>9.7368564491140203E-2</v>
      </c>
    </row>
    <row r="14" spans="1:14" x14ac:dyDescent="0.25">
      <c r="A14" s="72"/>
      <c r="B14" s="1"/>
      <c r="C14" s="1"/>
      <c r="D14" s="1"/>
      <c r="E14" s="1"/>
      <c r="F14" s="1"/>
      <c r="G14" s="1"/>
      <c r="H14" s="98"/>
      <c r="I14" s="1"/>
    </row>
    <row r="15" spans="1:14" ht="13.8" thickBot="1" x14ac:dyDescent="0.3">
      <c r="A15" s="1056" t="s">
        <v>511</v>
      </c>
      <c r="B15" s="1056"/>
      <c r="C15" s="1056"/>
      <c r="D15" s="1056"/>
      <c r="E15" s="1056"/>
      <c r="F15" s="1056"/>
      <c r="G15" s="1056"/>
      <c r="H15" s="1056"/>
      <c r="I15" s="1056"/>
      <c r="J15" s="1056"/>
      <c r="K15" s="1056"/>
      <c r="L15" s="1056"/>
      <c r="M15" s="1056"/>
      <c r="N15" s="1056"/>
    </row>
    <row r="16" spans="1:14" ht="13.8" thickBot="1" x14ac:dyDescent="0.3">
      <c r="A16" s="189"/>
      <c r="B16" s="259" t="s">
        <v>180</v>
      </c>
      <c r="C16" s="190" t="s">
        <v>181</v>
      </c>
      <c r="D16" s="232" t="s">
        <v>182</v>
      </c>
      <c r="E16" s="258" t="s">
        <v>183</v>
      </c>
      <c r="F16" s="258" t="s">
        <v>184</v>
      </c>
      <c r="G16" s="258" t="s">
        <v>185</v>
      </c>
      <c r="H16" s="258" t="s">
        <v>186</v>
      </c>
      <c r="I16" s="258" t="s">
        <v>187</v>
      </c>
      <c r="J16" s="258" t="s">
        <v>188</v>
      </c>
      <c r="K16" s="258" t="s">
        <v>189</v>
      </c>
      <c r="L16" s="258" t="s">
        <v>190</v>
      </c>
      <c r="M16" s="258" t="s">
        <v>191</v>
      </c>
      <c r="N16" s="258" t="s">
        <v>192</v>
      </c>
    </row>
    <row r="17" spans="1:14" ht="13.8" thickBot="1" x14ac:dyDescent="0.3">
      <c r="A17" s="203" t="s">
        <v>180</v>
      </c>
      <c r="B17" s="270">
        <v>1</v>
      </c>
      <c r="C17" s="204">
        <v>1</v>
      </c>
      <c r="D17" s="204">
        <v>1</v>
      </c>
      <c r="E17" s="204">
        <v>1</v>
      </c>
      <c r="F17" s="204">
        <v>1</v>
      </c>
      <c r="G17" s="204">
        <v>1</v>
      </c>
      <c r="H17" s="204">
        <v>1</v>
      </c>
      <c r="I17" s="204">
        <v>1</v>
      </c>
      <c r="J17" s="204">
        <v>1</v>
      </c>
      <c r="K17" s="204">
        <v>1</v>
      </c>
      <c r="L17" s="204">
        <v>1</v>
      </c>
      <c r="M17" s="204">
        <v>1</v>
      </c>
      <c r="N17" s="204">
        <v>1</v>
      </c>
    </row>
    <row r="18" spans="1:14" ht="13.8" thickTop="1" x14ac:dyDescent="0.25">
      <c r="A18" s="217" t="s">
        <v>210</v>
      </c>
      <c r="B18" s="277">
        <v>0.58533965409416966</v>
      </c>
      <c r="C18" s="218">
        <v>0.27868546193688032</v>
      </c>
      <c r="D18" s="218">
        <v>0.48936281715067526</v>
      </c>
      <c r="E18" s="218">
        <v>0.4894263308538746</v>
      </c>
      <c r="F18" s="218">
        <v>0.49761380784460135</v>
      </c>
      <c r="G18" s="218">
        <v>0.5516570971003093</v>
      </c>
      <c r="H18" s="218">
        <v>0.52000454501877258</v>
      </c>
      <c r="I18" s="218">
        <v>0.66681695533420293</v>
      </c>
      <c r="J18" s="218">
        <v>0.76933553175871505</v>
      </c>
      <c r="K18" s="218">
        <v>0.71304610259478196</v>
      </c>
      <c r="L18" s="218">
        <v>0.67847549991619815</v>
      </c>
      <c r="M18" s="218">
        <v>0.52377554972188511</v>
      </c>
      <c r="N18" s="218">
        <v>0.46751577959066165</v>
      </c>
    </row>
    <row r="19" spans="1:14" x14ac:dyDescent="0.25">
      <c r="A19" s="196" t="s">
        <v>211</v>
      </c>
      <c r="B19" s="271">
        <v>0.22782295784422915</v>
      </c>
      <c r="C19" s="206">
        <v>0.43678167152039749</v>
      </c>
      <c r="D19" s="206">
        <v>0.32933831147373188</v>
      </c>
      <c r="E19" s="206">
        <v>0.30070134582696045</v>
      </c>
      <c r="F19" s="206">
        <v>0.20943340424485643</v>
      </c>
      <c r="G19" s="206">
        <v>0.36030408667400377</v>
      </c>
      <c r="H19" s="206">
        <v>0.2848156343937267</v>
      </c>
      <c r="I19" s="206">
        <v>7.7940907846141799E-2</v>
      </c>
      <c r="J19" s="206">
        <v>0.1156315324081806</v>
      </c>
      <c r="K19" s="206">
        <v>0.19937824941739954</v>
      </c>
      <c r="L19" s="206">
        <v>0.20276372772502252</v>
      </c>
      <c r="M19" s="206">
        <v>0.23262567334401033</v>
      </c>
      <c r="N19" s="206">
        <v>0.18225615934550626</v>
      </c>
    </row>
    <row r="20" spans="1:14" ht="13.8" thickBot="1" x14ac:dyDescent="0.3">
      <c r="A20" s="241" t="s">
        <v>212</v>
      </c>
      <c r="B20" s="338">
        <v>0.1868373880616013</v>
      </c>
      <c r="C20" s="321">
        <v>0.28453286654272214</v>
      </c>
      <c r="D20" s="321">
        <v>0.18129887137559286</v>
      </c>
      <c r="E20" s="321">
        <v>0.20987232331916497</v>
      </c>
      <c r="F20" s="321">
        <v>0.2929527879105423</v>
      </c>
      <c r="G20" s="321">
        <v>8.8038816225686947E-2</v>
      </c>
      <c r="H20" s="321">
        <v>0.19517982058750075</v>
      </c>
      <c r="I20" s="321">
        <v>0.25524213681965524</v>
      </c>
      <c r="J20" s="321">
        <v>0.11503293583310431</v>
      </c>
      <c r="K20" s="321">
        <v>8.7575647987818528E-2</v>
      </c>
      <c r="L20" s="321">
        <v>0.1187607723587792</v>
      </c>
      <c r="M20" s="321">
        <v>0.24359877693410459</v>
      </c>
      <c r="N20" s="321">
        <v>0.35022806106383203</v>
      </c>
    </row>
    <row r="21" spans="1:14" x14ac:dyDescent="0.25">
      <c r="A21" s="72"/>
    </row>
    <row r="22" spans="1:14" ht="13.8" thickBot="1" x14ac:dyDescent="0.3">
      <c r="A22" s="1055" t="s">
        <v>512</v>
      </c>
      <c r="B22" s="1056"/>
      <c r="C22" s="1056"/>
      <c r="D22" s="1056"/>
      <c r="E22" s="1056"/>
      <c r="F22" s="1056"/>
      <c r="G22" s="1056"/>
      <c r="H22" s="1056"/>
      <c r="I22" s="1056"/>
      <c r="J22" s="1056"/>
      <c r="K22" s="1056"/>
      <c r="L22" s="1056"/>
      <c r="M22" s="1056"/>
      <c r="N22" s="1056"/>
    </row>
    <row r="23" spans="1:14" ht="13.5" customHeight="1" thickBot="1" x14ac:dyDescent="0.3">
      <c r="A23" s="566"/>
      <c r="B23" s="1059" t="s">
        <v>898</v>
      </c>
      <c r="C23" s="1060"/>
      <c r="D23" s="1060"/>
      <c r="E23" s="1060"/>
      <c r="F23" s="1060"/>
      <c r="G23" s="1060"/>
      <c r="H23" s="1060"/>
      <c r="I23" s="1060"/>
      <c r="J23" s="1060"/>
      <c r="K23" s="1060"/>
      <c r="L23" s="1060"/>
      <c r="M23" s="1060"/>
      <c r="N23" s="1060"/>
    </row>
    <row r="24" spans="1:14" ht="13.8" thickBot="1" x14ac:dyDescent="0.3">
      <c r="A24" s="310"/>
      <c r="B24" s="311" t="s">
        <v>180</v>
      </c>
      <c r="C24" s="312" t="s">
        <v>181</v>
      </c>
      <c r="D24" s="313" t="s">
        <v>182</v>
      </c>
      <c r="E24" s="313" t="s">
        <v>183</v>
      </c>
      <c r="F24" s="313" t="s">
        <v>184</v>
      </c>
      <c r="G24" s="313" t="s">
        <v>185</v>
      </c>
      <c r="H24" s="313" t="s">
        <v>186</v>
      </c>
      <c r="I24" s="313" t="s">
        <v>187</v>
      </c>
      <c r="J24" s="313" t="s">
        <v>188</v>
      </c>
      <c r="K24" s="313" t="s">
        <v>189</v>
      </c>
      <c r="L24" s="313" t="s">
        <v>190</v>
      </c>
      <c r="M24" s="313" t="s">
        <v>191</v>
      </c>
      <c r="N24" s="314" t="s">
        <v>192</v>
      </c>
    </row>
    <row r="25" spans="1:14" ht="13.8" thickBot="1" x14ac:dyDescent="0.3">
      <c r="A25" s="284" t="s">
        <v>180</v>
      </c>
      <c r="B25" s="285">
        <v>6.0355992889210341E-2</v>
      </c>
      <c r="C25" s="286">
        <v>-4.1528032065444087E-2</v>
      </c>
      <c r="D25" s="287">
        <v>-7.9289242486077272E-2</v>
      </c>
      <c r="E25" s="287">
        <v>-4.3877010927919735E-2</v>
      </c>
      <c r="F25" s="287">
        <v>0.57571459654782009</v>
      </c>
      <c r="G25" s="287">
        <v>0.39446163955985547</v>
      </c>
      <c r="H25" s="287">
        <v>0.58664330112899399</v>
      </c>
      <c r="I25" s="287">
        <v>2.7804891492916317E-2</v>
      </c>
      <c r="J25" s="287">
        <v>-0.11722356428287328</v>
      </c>
      <c r="K25" s="287">
        <v>-0.15432721308007702</v>
      </c>
      <c r="L25" s="287">
        <v>0.24102445514543036</v>
      </c>
      <c r="M25" s="287">
        <v>-0.10285893988575523</v>
      </c>
      <c r="N25" s="288">
        <v>-0.18775785472008921</v>
      </c>
    </row>
    <row r="26" spans="1:14" ht="13.8" thickTop="1" x14ac:dyDescent="0.25">
      <c r="A26" s="299" t="s">
        <v>210</v>
      </c>
      <c r="B26" s="300">
        <v>0.11119377010865716</v>
      </c>
      <c r="C26" s="301">
        <v>4.5560421453413991E-2</v>
      </c>
      <c r="D26" s="302">
        <v>0.12003753298290665</v>
      </c>
      <c r="E26" s="302">
        <v>0.34794920247101313</v>
      </c>
      <c r="F26" s="302">
        <v>0.61340819726067419</v>
      </c>
      <c r="G26" s="302">
        <v>0.10754203380872029</v>
      </c>
      <c r="H26" s="302">
        <v>0.18137376339124933</v>
      </c>
      <c r="I26" s="302">
        <v>-0.11580594650574927</v>
      </c>
      <c r="J26" s="302">
        <v>-0.12149313048483601</v>
      </c>
      <c r="K26" s="302">
        <v>0.35095356538402944</v>
      </c>
      <c r="L26" s="302">
        <v>0.33526831289426418</v>
      </c>
      <c r="M26" s="302">
        <v>5.3363226544224318E-2</v>
      </c>
      <c r="N26" s="303">
        <v>-0.10492863055220025</v>
      </c>
    </row>
    <row r="27" spans="1:14" x14ac:dyDescent="0.25">
      <c r="A27" s="289" t="s">
        <v>211</v>
      </c>
      <c r="B27" s="290">
        <v>0.19509082721982063</v>
      </c>
      <c r="C27" s="291">
        <v>0.19529167971008676</v>
      </c>
      <c r="D27" s="292">
        <v>-0.14298367192610029</v>
      </c>
      <c r="E27" s="292">
        <v>-0.37509041793718922</v>
      </c>
      <c r="F27" s="292">
        <v>1.1709980538692211E-3</v>
      </c>
      <c r="G27" s="292">
        <v>2.5711943362896443</v>
      </c>
      <c r="H27" s="292">
        <v>3.2637665488448873</v>
      </c>
      <c r="I27" s="292">
        <v>-0.13022404521634545</v>
      </c>
      <c r="J27" s="292">
        <v>0.67848538396343994</v>
      </c>
      <c r="K27" s="292">
        <v>1.0691223416057589</v>
      </c>
      <c r="L27" s="292">
        <v>0.24264759230354249</v>
      </c>
      <c r="M27" s="292">
        <v>-0.47516830017779721</v>
      </c>
      <c r="N27" s="293">
        <v>-0.50610380350594597</v>
      </c>
    </row>
    <row r="28" spans="1:14" ht="13.8" thickBot="1" x14ac:dyDescent="0.3">
      <c r="A28" s="279" t="s">
        <v>212</v>
      </c>
      <c r="B28" s="280">
        <v>-0.17211609375490822</v>
      </c>
      <c r="C28" s="281">
        <v>-0.30832378325776633</v>
      </c>
      <c r="D28" s="282">
        <v>-0.31563696914531847</v>
      </c>
      <c r="E28" s="282">
        <v>4.0985902308350752E-2</v>
      </c>
      <c r="F28" s="282">
        <v>1.5034366813101934</v>
      </c>
      <c r="G28" s="282">
        <v>-0.25478950787285004</v>
      </c>
      <c r="H28" s="282">
        <v>0.58305751159680019</v>
      </c>
      <c r="I28" s="282">
        <v>0.97579222637951246</v>
      </c>
      <c r="J28" s="282">
        <v>-0.38867036839533442</v>
      </c>
      <c r="K28" s="282">
        <v>-0.84314494403066198</v>
      </c>
      <c r="L28" s="282">
        <v>-0.11699355214027596</v>
      </c>
      <c r="M28" s="282">
        <v>0.39860925924626622</v>
      </c>
      <c r="N28" s="283">
        <v>3.0626739506429246E-2</v>
      </c>
    </row>
    <row r="29" spans="1:14" x14ac:dyDescent="0.25">
      <c r="A29" s="72"/>
    </row>
    <row r="30" spans="1:14" ht="13.8" thickBot="1" x14ac:dyDescent="0.3">
      <c r="A30" s="1055" t="s">
        <v>513</v>
      </c>
      <c r="B30" s="1055"/>
      <c r="C30" s="1055"/>
      <c r="D30" s="1055"/>
      <c r="E30" s="1055"/>
      <c r="F30" s="1055"/>
      <c r="G30" s="1055"/>
      <c r="H30" s="1055"/>
      <c r="I30" s="1055"/>
      <c r="J30" s="1055"/>
      <c r="K30" s="1055"/>
      <c r="L30" s="1055"/>
      <c r="M30" s="1055"/>
      <c r="N30" s="1055"/>
    </row>
    <row r="31" spans="1:14" ht="13.8" thickBot="1" x14ac:dyDescent="0.3">
      <c r="A31" s="255"/>
      <c r="B31" s="257" t="s">
        <v>180</v>
      </c>
      <c r="C31" s="190" t="s">
        <v>181</v>
      </c>
      <c r="D31" s="232" t="s">
        <v>182</v>
      </c>
      <c r="E31" s="258" t="s">
        <v>183</v>
      </c>
      <c r="F31" s="258" t="s">
        <v>184</v>
      </c>
      <c r="G31" s="258" t="s">
        <v>185</v>
      </c>
      <c r="H31" s="258" t="s">
        <v>186</v>
      </c>
      <c r="I31" s="258" t="s">
        <v>187</v>
      </c>
      <c r="J31" s="258" t="s">
        <v>188</v>
      </c>
      <c r="K31" s="258" t="s">
        <v>189</v>
      </c>
      <c r="L31" s="258" t="s">
        <v>190</v>
      </c>
      <c r="M31" s="258" t="s">
        <v>191</v>
      </c>
      <c r="N31" s="192" t="s">
        <v>192</v>
      </c>
    </row>
    <row r="32" spans="1:14" ht="13.8" thickBot="1" x14ac:dyDescent="0.3">
      <c r="A32" s="544" t="s">
        <v>180</v>
      </c>
      <c r="B32" s="555">
        <v>178.82939536013095</v>
      </c>
      <c r="C32" s="532">
        <v>170.84418857998068</v>
      </c>
      <c r="D32" s="556">
        <v>174.32456117527303</v>
      </c>
      <c r="E32" s="557">
        <v>179.66302251645394</v>
      </c>
      <c r="F32" s="557">
        <v>177.22476575764705</v>
      </c>
      <c r="G32" s="557">
        <v>196.7713169639002</v>
      </c>
      <c r="H32" s="557">
        <v>177.68194656731646</v>
      </c>
      <c r="I32" s="557">
        <v>156.12826319782479</v>
      </c>
      <c r="J32" s="557">
        <v>140.58419115001143</v>
      </c>
      <c r="K32" s="557">
        <v>209.26240856250416</v>
      </c>
      <c r="L32" s="557">
        <v>233.66340517272735</v>
      </c>
      <c r="M32" s="557">
        <v>184.50411712692724</v>
      </c>
      <c r="N32" s="533">
        <v>168.86085211972937</v>
      </c>
    </row>
    <row r="33" spans="1:14" ht="13.8" thickTop="1" x14ac:dyDescent="0.25">
      <c r="A33" s="217" t="s">
        <v>210</v>
      </c>
      <c r="B33" s="558">
        <v>191.2449666088653</v>
      </c>
      <c r="C33" s="48">
        <v>239.90106388432451</v>
      </c>
      <c r="D33" s="559">
        <v>168.84644857923274</v>
      </c>
      <c r="E33" s="49">
        <v>185.96634025745539</v>
      </c>
      <c r="F33" s="49">
        <v>209.31307577441788</v>
      </c>
      <c r="G33" s="49">
        <v>223.78415533702682</v>
      </c>
      <c r="H33" s="49">
        <v>201.35660685897469</v>
      </c>
      <c r="I33" s="49">
        <v>170.54337231483601</v>
      </c>
      <c r="J33" s="49">
        <v>144.41779164377246</v>
      </c>
      <c r="K33" s="49">
        <v>204.99270589653185</v>
      </c>
      <c r="L33" s="49">
        <v>226.2380299784422</v>
      </c>
      <c r="M33" s="49">
        <v>222.69547473775339</v>
      </c>
      <c r="N33" s="534">
        <v>196.11548898922408</v>
      </c>
    </row>
    <row r="34" spans="1:14" x14ac:dyDescent="0.25">
      <c r="A34" s="196" t="s">
        <v>211</v>
      </c>
      <c r="B34" s="560">
        <v>247.83660520660305</v>
      </c>
      <c r="C34" s="535">
        <v>333.56859481153219</v>
      </c>
      <c r="D34" s="561">
        <v>311.38957917812536</v>
      </c>
      <c r="E34" s="562">
        <v>317.89666332267581</v>
      </c>
      <c r="F34" s="562">
        <v>345.89278903160096</v>
      </c>
      <c r="G34" s="562">
        <v>200.45517191879142</v>
      </c>
      <c r="H34" s="562">
        <v>190.22652451284742</v>
      </c>
      <c r="I34" s="562">
        <v>128.91642269664109</v>
      </c>
      <c r="J34" s="562">
        <v>162.18474881233621</v>
      </c>
      <c r="K34" s="562">
        <v>279.3717831962993</v>
      </c>
      <c r="L34" s="562">
        <v>330.55350483602393</v>
      </c>
      <c r="M34" s="562">
        <v>296.15092245146951</v>
      </c>
      <c r="N34" s="536">
        <v>320.03462432941586</v>
      </c>
    </row>
    <row r="35" spans="1:14" ht="13.8" thickBot="1" x14ac:dyDescent="0.3">
      <c r="A35" s="241" t="s">
        <v>212</v>
      </c>
      <c r="B35" s="565">
        <v>115.9044337370466</v>
      </c>
      <c r="C35" s="529">
        <v>84.1266278958268</v>
      </c>
      <c r="D35" s="548">
        <v>101.8238813237943</v>
      </c>
      <c r="E35" s="530">
        <v>105.55546197044393</v>
      </c>
      <c r="F35" s="530">
        <v>110.14506234079731</v>
      </c>
      <c r="G35" s="530">
        <v>107.43234236474619</v>
      </c>
      <c r="H35" s="530">
        <v>126.06205180532476</v>
      </c>
      <c r="I35" s="530">
        <v>135.01658975735742</v>
      </c>
      <c r="J35" s="530">
        <v>107.20069373352729</v>
      </c>
      <c r="K35" s="530">
        <v>149.28719229559709</v>
      </c>
      <c r="L35" s="530">
        <v>177.96989178846994</v>
      </c>
      <c r="M35" s="530">
        <v>106.7266455849919</v>
      </c>
      <c r="N35" s="531">
        <v>117.97485907310799</v>
      </c>
    </row>
    <row r="36" spans="1:14" x14ac:dyDescent="0.25">
      <c r="A36" s="72"/>
      <c r="B36" s="1"/>
      <c r="C36" s="1"/>
      <c r="D36" s="1"/>
    </row>
    <row r="37" spans="1:14" ht="13.8" thickBot="1" x14ac:dyDescent="0.3">
      <c r="A37" s="1055" t="s">
        <v>514</v>
      </c>
      <c r="B37" s="1056"/>
      <c r="C37" s="1056"/>
      <c r="D37" s="1056"/>
      <c r="E37" s="1056"/>
      <c r="F37" s="1056"/>
      <c r="G37" s="1056"/>
      <c r="H37" s="1056"/>
      <c r="I37" s="1056"/>
      <c r="J37" s="1056"/>
      <c r="K37" s="1056"/>
      <c r="L37" s="1056"/>
      <c r="M37" s="1056"/>
      <c r="N37" s="1056"/>
    </row>
    <row r="38" spans="1:14" ht="13.5" customHeight="1" thickBot="1" x14ac:dyDescent="0.3">
      <c r="A38" s="566"/>
      <c r="B38" s="1059" t="s">
        <v>898</v>
      </c>
      <c r="C38" s="1060"/>
      <c r="D38" s="1060"/>
      <c r="E38" s="1060"/>
      <c r="F38" s="1060"/>
      <c r="G38" s="1060"/>
      <c r="H38" s="1060"/>
      <c r="I38" s="1060"/>
      <c r="J38" s="1060"/>
      <c r="K38" s="1060"/>
      <c r="L38" s="1060"/>
      <c r="M38" s="1060"/>
      <c r="N38" s="1060"/>
    </row>
    <row r="39" spans="1:14" ht="13.8" thickBot="1" x14ac:dyDescent="0.3">
      <c r="A39" s="310"/>
      <c r="B39" s="311" t="s">
        <v>180</v>
      </c>
      <c r="C39" s="312" t="s">
        <v>181</v>
      </c>
      <c r="D39" s="313" t="s">
        <v>182</v>
      </c>
      <c r="E39" s="313" t="s">
        <v>183</v>
      </c>
      <c r="F39" s="313" t="s">
        <v>184</v>
      </c>
      <c r="G39" s="313" t="s">
        <v>185</v>
      </c>
      <c r="H39" s="313" t="s">
        <v>186</v>
      </c>
      <c r="I39" s="313" t="s">
        <v>187</v>
      </c>
      <c r="J39" s="313" t="s">
        <v>188</v>
      </c>
      <c r="K39" s="313" t="s">
        <v>189</v>
      </c>
      <c r="L39" s="313" t="s">
        <v>190</v>
      </c>
      <c r="M39" s="313" t="s">
        <v>191</v>
      </c>
      <c r="N39" s="314" t="s">
        <v>192</v>
      </c>
    </row>
    <row r="40" spans="1:14" ht="13.8" thickBot="1" x14ac:dyDescent="0.3">
      <c r="A40" s="284" t="s">
        <v>180</v>
      </c>
      <c r="B40" s="285">
        <v>0.1113624468766532</v>
      </c>
      <c r="C40" s="286">
        <v>0.20253555264128065</v>
      </c>
      <c r="D40" s="287">
        <v>6.9940735637737284E-2</v>
      </c>
      <c r="E40" s="287">
        <v>-0.21639541539965501</v>
      </c>
      <c r="F40" s="287">
        <v>8.6878130241811125E-2</v>
      </c>
      <c r="G40" s="287">
        <v>2.9955231969156504E-2</v>
      </c>
      <c r="H40" s="287">
        <v>9.3607482059760105E-2</v>
      </c>
      <c r="I40" s="287">
        <v>-7.4254845252543444E-2</v>
      </c>
      <c r="J40" s="287">
        <v>7.2850534504774744E-2</v>
      </c>
      <c r="K40" s="287">
        <v>0.44542571215577076</v>
      </c>
      <c r="L40" s="287">
        <v>0.20956874122515079</v>
      </c>
      <c r="M40" s="287">
        <v>-4.6410981183675704E-2</v>
      </c>
      <c r="N40" s="288">
        <v>0.17315066086555042</v>
      </c>
    </row>
    <row r="41" spans="1:14" ht="13.8" thickTop="1" x14ac:dyDescent="0.25">
      <c r="A41" s="299" t="s">
        <v>210</v>
      </c>
      <c r="B41" s="300">
        <v>2.3656051166902614E-3</v>
      </c>
      <c r="C41" s="301">
        <v>0.11623436729336234</v>
      </c>
      <c r="D41" s="302">
        <v>-0.15326197732723601</v>
      </c>
      <c r="E41" s="302">
        <v>-7.6214895290050544E-2</v>
      </c>
      <c r="F41" s="302">
        <v>0.11825725520546326</v>
      </c>
      <c r="G41" s="302">
        <v>-4.7430107603462779E-2</v>
      </c>
      <c r="H41" s="302">
        <v>4.3035971945246443E-2</v>
      </c>
      <c r="I41" s="302">
        <v>-9.9302078421030449E-2</v>
      </c>
      <c r="J41" s="302">
        <v>3.5474522456739876E-3</v>
      </c>
      <c r="K41" s="302">
        <v>7.0466162420126377E-3</v>
      </c>
      <c r="L41" s="302">
        <v>3.9750753238863457E-2</v>
      </c>
      <c r="M41" s="302">
        <v>0.12184407289113897</v>
      </c>
      <c r="N41" s="303">
        <v>-0.21580262317149013</v>
      </c>
    </row>
    <row r="42" spans="1:14" x14ac:dyDescent="0.25">
      <c r="A42" s="289" t="s">
        <v>211</v>
      </c>
      <c r="B42" s="290">
        <v>1.3586152083019831E-2</v>
      </c>
      <c r="C42" s="291">
        <v>0.46158584568799732</v>
      </c>
      <c r="D42" s="292">
        <v>0.29443455932012119</v>
      </c>
      <c r="E42" s="292">
        <v>-9.606133298895525E-2</v>
      </c>
      <c r="F42" s="292">
        <v>0.30491772225348379</v>
      </c>
      <c r="G42" s="292">
        <v>6.9376646550594945E-2</v>
      </c>
      <c r="H42" s="292">
        <v>-0.13655322464516895</v>
      </c>
      <c r="I42" s="292">
        <v>-0.43187269417806917</v>
      </c>
      <c r="J42" s="292">
        <v>0.10859565296018281</v>
      </c>
      <c r="K42" s="292">
        <v>-0.2038288784897917</v>
      </c>
      <c r="L42" s="292">
        <v>0.27966853752255361</v>
      </c>
      <c r="M42" s="292">
        <v>0.140744152323939</v>
      </c>
      <c r="N42" s="293">
        <v>0.56740656597821881</v>
      </c>
    </row>
    <row r="43" spans="1:14" ht="13.8" thickBot="1" x14ac:dyDescent="0.3">
      <c r="A43" s="805" t="s">
        <v>212</v>
      </c>
      <c r="B43" s="806">
        <v>0.19167980851504196</v>
      </c>
      <c r="C43" s="807">
        <v>-7.9231642520876888E-2</v>
      </c>
      <c r="D43" s="808">
        <v>0.10606874719438797</v>
      </c>
      <c r="E43" s="808">
        <v>-0.27236732631166194</v>
      </c>
      <c r="F43" s="808">
        <v>0.3696191431524205</v>
      </c>
      <c r="G43" s="808">
        <v>-4.0714122214768889E-3</v>
      </c>
      <c r="H43" s="808">
        <v>0.32497474240695667</v>
      </c>
      <c r="I43" s="808">
        <v>0.45394010967207454</v>
      </c>
      <c r="J43" s="808">
        <v>0.18981218265663746</v>
      </c>
      <c r="K43" s="808">
        <v>0.41720169755808256</v>
      </c>
      <c r="L43" s="808">
        <v>0.5935423044870769</v>
      </c>
      <c r="M43" s="808">
        <v>-5.0976156778180459E-2</v>
      </c>
      <c r="N43" s="809">
        <v>0.61694325397145522</v>
      </c>
    </row>
    <row r="44" spans="1:14" x14ac:dyDescent="0.25">
      <c r="A44" s="72"/>
    </row>
    <row r="45" spans="1:14" ht="13.8" thickBot="1" x14ac:dyDescent="0.3">
      <c r="A45" s="1055" t="s">
        <v>515</v>
      </c>
      <c r="B45" s="1055"/>
      <c r="C45" s="1055"/>
      <c r="D45" s="1055"/>
      <c r="E45" s="1055"/>
      <c r="F45" s="1055"/>
      <c r="G45" s="1055"/>
      <c r="H45" s="1055"/>
      <c r="I45" s="1055"/>
      <c r="J45" s="1055"/>
      <c r="K45" s="1055"/>
      <c r="L45" s="1055"/>
      <c r="M45" s="1055"/>
      <c r="N45" s="1055"/>
    </row>
    <row r="46" spans="1:14" ht="13.8" thickBot="1" x14ac:dyDescent="0.3">
      <c r="A46" s="255"/>
      <c r="B46" s="257" t="s">
        <v>180</v>
      </c>
      <c r="C46" s="190" t="s">
        <v>181</v>
      </c>
      <c r="D46" s="232" t="s">
        <v>182</v>
      </c>
      <c r="E46" s="258" t="s">
        <v>183</v>
      </c>
      <c r="F46" s="258" t="s">
        <v>184</v>
      </c>
      <c r="G46" s="258" t="s">
        <v>185</v>
      </c>
      <c r="H46" s="258" t="s">
        <v>186</v>
      </c>
      <c r="I46" s="258" t="s">
        <v>187</v>
      </c>
      <c r="J46" s="258" t="s">
        <v>188</v>
      </c>
      <c r="K46" s="258" t="s">
        <v>189</v>
      </c>
      <c r="L46" s="258" t="s">
        <v>190</v>
      </c>
      <c r="M46" s="258" t="s">
        <v>191</v>
      </c>
      <c r="N46" s="192" t="s">
        <v>192</v>
      </c>
    </row>
    <row r="47" spans="1:14" ht="13.8" thickBot="1" x14ac:dyDescent="0.3">
      <c r="A47" s="544" t="s">
        <v>180</v>
      </c>
      <c r="B47" s="555">
        <v>639.37721828493704</v>
      </c>
      <c r="C47" s="532">
        <v>874.73564133264654</v>
      </c>
      <c r="D47" s="556">
        <v>548.66963114182965</v>
      </c>
      <c r="E47" s="557">
        <v>597.1560383955881</v>
      </c>
      <c r="F47" s="557">
        <v>629.20431324327728</v>
      </c>
      <c r="G47" s="557">
        <v>673.37341988921173</v>
      </c>
      <c r="H47" s="557">
        <v>780.34692427015318</v>
      </c>
      <c r="I47" s="557">
        <v>598.44140078424562</v>
      </c>
      <c r="J47" s="557">
        <v>430.82420253748899</v>
      </c>
      <c r="K47" s="557">
        <v>759.21619224914139</v>
      </c>
      <c r="L47" s="557">
        <v>687.92778259272814</v>
      </c>
      <c r="M47" s="557">
        <v>615.25725021818448</v>
      </c>
      <c r="N47" s="533">
        <v>792.65693421663684</v>
      </c>
    </row>
    <row r="48" spans="1:14" ht="13.8" thickTop="1" x14ac:dyDescent="0.25">
      <c r="A48" s="217" t="s">
        <v>210</v>
      </c>
      <c r="B48" s="558">
        <v>545.01095435220736</v>
      </c>
      <c r="C48" s="48">
        <v>596.12648056899445</v>
      </c>
      <c r="D48" s="559">
        <v>453.50964016604769</v>
      </c>
      <c r="E48" s="49">
        <v>508.05691814317726</v>
      </c>
      <c r="F48" s="49">
        <v>510.73633185515865</v>
      </c>
      <c r="G48" s="49">
        <v>559.90492988589824</v>
      </c>
      <c r="H48" s="49">
        <v>535.38005762764362</v>
      </c>
      <c r="I48" s="49">
        <v>508.85307596305819</v>
      </c>
      <c r="J48" s="49">
        <v>425.76889262591493</v>
      </c>
      <c r="K48" s="49">
        <v>699.53337013589328</v>
      </c>
      <c r="L48" s="49">
        <v>646.40207490070543</v>
      </c>
      <c r="M48" s="49">
        <v>539.70738353058982</v>
      </c>
      <c r="N48" s="534">
        <v>707.22144719278378</v>
      </c>
    </row>
    <row r="49" spans="1:14" x14ac:dyDescent="0.25">
      <c r="A49" s="196" t="s">
        <v>211</v>
      </c>
      <c r="B49" s="560">
        <v>990.94675844176925</v>
      </c>
      <c r="C49" s="535">
        <v>1028.207387051785</v>
      </c>
      <c r="D49" s="561">
        <v>825.35461815353949</v>
      </c>
      <c r="E49" s="562">
        <v>777.72026942654497</v>
      </c>
      <c r="F49" s="562">
        <v>919.58352178879022</v>
      </c>
      <c r="G49" s="562">
        <v>1481.2235848787461</v>
      </c>
      <c r="H49" s="562">
        <v>1748.5504219621682</v>
      </c>
      <c r="I49" s="562">
        <v>784.0540996443799</v>
      </c>
      <c r="J49" s="562">
        <v>509.42247176868239</v>
      </c>
      <c r="K49" s="562">
        <v>1182.4475679544914</v>
      </c>
      <c r="L49" s="562">
        <v>1004.4081483841807</v>
      </c>
      <c r="M49" s="562">
        <v>792.45670285873518</v>
      </c>
      <c r="N49" s="536">
        <v>794.63984613116395</v>
      </c>
    </row>
    <row r="50" spans="1:14" ht="13.8" thickBot="1" x14ac:dyDescent="0.3">
      <c r="A50" s="241" t="s">
        <v>212</v>
      </c>
      <c r="B50" s="565">
        <v>718.26974119267163</v>
      </c>
      <c r="C50" s="529">
        <v>1134.0060048288681</v>
      </c>
      <c r="D50" s="548">
        <v>526.25626881491189</v>
      </c>
      <c r="E50" s="530">
        <v>646.49729598188617</v>
      </c>
      <c r="F50" s="530">
        <v>756.48721751189396</v>
      </c>
      <c r="G50" s="530">
        <v>343.1733569154012</v>
      </c>
      <c r="H50" s="530">
        <v>1324.9285313754283</v>
      </c>
      <c r="I50" s="530">
        <v>977.30788619635086</v>
      </c>
      <c r="J50" s="530">
        <v>400.51213746942568</v>
      </c>
      <c r="K50" s="530">
        <v>677.74497227933432</v>
      </c>
      <c r="L50" s="530">
        <v>587.49203285695091</v>
      </c>
      <c r="M50" s="530">
        <v>674.217778611938</v>
      </c>
      <c r="N50" s="531">
        <v>943.59653272711728</v>
      </c>
    </row>
    <row r="51" spans="1:14" x14ac:dyDescent="0.25">
      <c r="A51" s="72"/>
      <c r="B51" s="1"/>
      <c r="C51" s="1"/>
      <c r="D51" s="1"/>
    </row>
    <row r="52" spans="1:14" ht="27" customHeight="1" thickBot="1" x14ac:dyDescent="0.3">
      <c r="A52" s="1055" t="s">
        <v>516</v>
      </c>
      <c r="B52" s="1056"/>
      <c r="C52" s="1056"/>
      <c r="D52" s="1056"/>
      <c r="E52" s="1056"/>
      <c r="F52" s="1056"/>
      <c r="G52" s="1056"/>
      <c r="H52" s="1056"/>
      <c r="I52" s="1056"/>
      <c r="J52" s="1056"/>
      <c r="K52" s="1056"/>
      <c r="L52" s="1056"/>
      <c r="M52" s="1056"/>
      <c r="N52" s="1056"/>
    </row>
    <row r="53" spans="1:14" ht="13.5" customHeight="1" thickBot="1" x14ac:dyDescent="0.3">
      <c r="A53" s="566"/>
      <c r="B53" s="1059" t="s">
        <v>898</v>
      </c>
      <c r="C53" s="1060"/>
      <c r="D53" s="1060"/>
      <c r="E53" s="1060"/>
      <c r="F53" s="1060"/>
      <c r="G53" s="1060"/>
      <c r="H53" s="1060"/>
      <c r="I53" s="1060"/>
      <c r="J53" s="1060"/>
      <c r="K53" s="1060"/>
      <c r="L53" s="1060"/>
      <c r="M53" s="1060"/>
      <c r="N53" s="1060"/>
    </row>
    <row r="54" spans="1:14" ht="13.8" thickBot="1" x14ac:dyDescent="0.3">
      <c r="A54" s="310"/>
      <c r="B54" s="311" t="s">
        <v>180</v>
      </c>
      <c r="C54" s="312" t="s">
        <v>181</v>
      </c>
      <c r="D54" s="313" t="s">
        <v>182</v>
      </c>
      <c r="E54" s="313" t="s">
        <v>183</v>
      </c>
      <c r="F54" s="313" t="s">
        <v>184</v>
      </c>
      <c r="G54" s="313" t="s">
        <v>185</v>
      </c>
      <c r="H54" s="313" t="s">
        <v>186</v>
      </c>
      <c r="I54" s="313" t="s">
        <v>187</v>
      </c>
      <c r="J54" s="313" t="s">
        <v>188</v>
      </c>
      <c r="K54" s="313" t="s">
        <v>189</v>
      </c>
      <c r="L54" s="313" t="s">
        <v>190</v>
      </c>
      <c r="M54" s="313" t="s">
        <v>191</v>
      </c>
      <c r="N54" s="314" t="s">
        <v>192</v>
      </c>
    </row>
    <row r="55" spans="1:14" ht="13.8" thickBot="1" x14ac:dyDescent="0.3">
      <c r="A55" s="284" t="s">
        <v>180</v>
      </c>
      <c r="B55" s="285">
        <v>-2.870779054304895E-2</v>
      </c>
      <c r="C55" s="286">
        <v>-4.0272062276288101E-2</v>
      </c>
      <c r="D55" s="287">
        <v>-7.2578863327906418E-2</v>
      </c>
      <c r="E55" s="287">
        <v>-8.7909903735089556E-2</v>
      </c>
      <c r="F55" s="287">
        <v>0.18485559159683884</v>
      </c>
      <c r="G55" s="287">
        <v>0.11323526323095545</v>
      </c>
      <c r="H55" s="287">
        <v>0.42718676805523903</v>
      </c>
      <c r="I55" s="287">
        <v>-6.3477431485055025E-2</v>
      </c>
      <c r="J55" s="287">
        <v>-0.24030884776358863</v>
      </c>
      <c r="K55" s="287">
        <v>-0.21556062372848173</v>
      </c>
      <c r="L55" s="287">
        <v>0.19808884227895307</v>
      </c>
      <c r="M55" s="287">
        <v>-0.10908869728034598</v>
      </c>
      <c r="N55" s="288">
        <v>5.2934057773944332E-2</v>
      </c>
    </row>
    <row r="56" spans="1:14" ht="13.8" thickTop="1" x14ac:dyDescent="0.25">
      <c r="A56" s="299" t="s">
        <v>210</v>
      </c>
      <c r="B56" s="300">
        <v>1.1809391417637372E-2</v>
      </c>
      <c r="C56" s="301">
        <v>8.2642036831972465E-3</v>
      </c>
      <c r="D56" s="302">
        <v>2.5904873697873532E-2</v>
      </c>
      <c r="E56" s="302">
        <v>9.2404479075351098E-2</v>
      </c>
      <c r="F56" s="302">
        <v>0.2633036025736184</v>
      </c>
      <c r="G56" s="302">
        <v>4.4132183516674139E-3</v>
      </c>
      <c r="H56" s="302">
        <v>-6.0104387084555233E-3</v>
      </c>
      <c r="I56" s="302">
        <v>-0.17381758418238646</v>
      </c>
      <c r="J56" s="302">
        <v>-0.15047383562627015</v>
      </c>
      <c r="K56" s="302">
        <v>0.20093914046003181</v>
      </c>
      <c r="L56" s="302">
        <v>0.15650586632969388</v>
      </c>
      <c r="M56" s="302">
        <v>-9.8821345504753078E-2</v>
      </c>
      <c r="N56" s="303">
        <v>0.28115479991402914</v>
      </c>
    </row>
    <row r="57" spans="1:14" x14ac:dyDescent="0.25">
      <c r="A57" s="289" t="s">
        <v>211</v>
      </c>
      <c r="B57" s="290">
        <v>6.6229771999285703E-2</v>
      </c>
      <c r="C57" s="291">
        <v>-1.200839209517035E-2</v>
      </c>
      <c r="D57" s="292">
        <v>-1.0818642177697901E-3</v>
      </c>
      <c r="E57" s="292">
        <v>-0.24303962062169993</v>
      </c>
      <c r="F57" s="292">
        <v>-8.3709013045664027E-2</v>
      </c>
      <c r="G57" s="292">
        <v>0.7413427460557187</v>
      </c>
      <c r="H57" s="292">
        <v>2.0006947884760566</v>
      </c>
      <c r="I57" s="292">
        <v>-0.34705984643087995</v>
      </c>
      <c r="J57" s="292">
        <v>-0.65884602987778274</v>
      </c>
      <c r="K57" s="292">
        <v>0.35041276887618977</v>
      </c>
      <c r="L57" s="292">
        <v>0.33685363583350014</v>
      </c>
      <c r="M57" s="292">
        <v>-0.11343978840687319</v>
      </c>
      <c r="N57" s="293">
        <v>-0.21823448194848372</v>
      </c>
    </row>
    <row r="58" spans="1:14" ht="13.8" thickBot="1" x14ac:dyDescent="0.3">
      <c r="A58" s="279" t="s">
        <v>212</v>
      </c>
      <c r="B58" s="280">
        <v>-0.20560382249404696</v>
      </c>
      <c r="C58" s="281">
        <v>-5.5130857688233226E-2</v>
      </c>
      <c r="D58" s="282">
        <v>-0.24034345444002769</v>
      </c>
      <c r="E58" s="282">
        <v>0.11731881782421283</v>
      </c>
      <c r="F58" s="282">
        <v>0.44647137184012897</v>
      </c>
      <c r="G58" s="282">
        <v>-0.49622659679014636</v>
      </c>
      <c r="H58" s="282">
        <v>1.373168822306901</v>
      </c>
      <c r="I58" s="282">
        <v>0.69097978254814962</v>
      </c>
      <c r="J58" s="282">
        <v>-0.56570906165214407</v>
      </c>
      <c r="K58" s="282">
        <v>-0.75042175673440548</v>
      </c>
      <c r="L58" s="282">
        <v>0.21028497489244002</v>
      </c>
      <c r="M58" s="282">
        <v>0.11448274322092655</v>
      </c>
      <c r="N58" s="283">
        <v>-9.4275363589277017E-2</v>
      </c>
    </row>
    <row r="59" spans="1:14" x14ac:dyDescent="0.25">
      <c r="A59" s="72"/>
    </row>
  </sheetData>
  <mergeCells count="11">
    <mergeCell ref="A1:N1"/>
    <mergeCell ref="A8:N8"/>
    <mergeCell ref="A15:N15"/>
    <mergeCell ref="A22:N22"/>
    <mergeCell ref="B23:N23"/>
    <mergeCell ref="B53:N53"/>
    <mergeCell ref="A30:N30"/>
    <mergeCell ref="A37:N37"/>
    <mergeCell ref="B38:N38"/>
    <mergeCell ref="A45:N45"/>
    <mergeCell ref="A52:N52"/>
  </mergeCells>
  <pageMargins left="0.78740157480314965" right="0.59055118110236227" top="0.78740157480314965" bottom="0.39370078740157483" header="0" footer="0.39370078740157483"/>
  <pageSetup paperSize="9" scale="89" fitToHeight="0" orientation="landscape" r:id="rId1"/>
  <headerFooter scaleWithDoc="0">
    <oddFooter>&amp;R&amp;9&amp;P</oddFooter>
  </headerFooter>
  <rowBreaks count="1" manualBreakCount="1">
    <brk id="29" max="16383" man="1"/>
  </rowBreaks>
  <legacyDrawingHF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0"/>
  <sheetViews>
    <sheetView showZeros="0" zoomScaleNormal="100" workbookViewId="0"/>
  </sheetViews>
  <sheetFormatPr baseColWidth="10" defaultRowHeight="13.2" x14ac:dyDescent="0.25"/>
  <cols>
    <col min="1" max="1" width="19.33203125" customWidth="1"/>
    <col min="2" max="2" width="12.33203125" bestFit="1" customWidth="1"/>
    <col min="3" max="5" width="9.88671875" bestFit="1" customWidth="1"/>
    <col min="6" max="12" width="10.88671875" bestFit="1" customWidth="1"/>
    <col min="13" max="14" width="9.88671875" bestFit="1" customWidth="1"/>
  </cols>
  <sheetData>
    <row r="1" spans="1:14" ht="13.8" thickBot="1" x14ac:dyDescent="0.3">
      <c r="A1" s="1055" t="s">
        <v>501</v>
      </c>
      <c r="B1" s="1055"/>
      <c r="C1" s="1055"/>
      <c r="D1" s="1055"/>
      <c r="E1" s="1055"/>
      <c r="F1" s="1055"/>
      <c r="G1" s="1055"/>
      <c r="H1" s="1055"/>
      <c r="I1" s="1055"/>
      <c r="J1" s="1055"/>
      <c r="K1" s="1055"/>
      <c r="L1" s="1055"/>
      <c r="M1" s="1055"/>
      <c r="N1" s="1055"/>
    </row>
    <row r="2" spans="1:14" ht="13.8" thickBot="1" x14ac:dyDescent="0.3">
      <c r="A2" s="255"/>
      <c r="B2" s="257" t="s">
        <v>180</v>
      </c>
      <c r="C2" s="190" t="s">
        <v>181</v>
      </c>
      <c r="D2" s="232" t="s">
        <v>182</v>
      </c>
      <c r="E2" s="258" t="s">
        <v>183</v>
      </c>
      <c r="F2" s="258" t="s">
        <v>184</v>
      </c>
      <c r="G2" s="258" t="s">
        <v>185</v>
      </c>
      <c r="H2" s="258" t="s">
        <v>186</v>
      </c>
      <c r="I2" s="258" t="s">
        <v>187</v>
      </c>
      <c r="J2" s="258" t="s">
        <v>188</v>
      </c>
      <c r="K2" s="258" t="s">
        <v>189</v>
      </c>
      <c r="L2" s="258" t="s">
        <v>190</v>
      </c>
      <c r="M2" s="258" t="s">
        <v>191</v>
      </c>
      <c r="N2" s="192" t="s">
        <v>192</v>
      </c>
    </row>
    <row r="3" spans="1:14" ht="13.8" thickBot="1" x14ac:dyDescent="0.3">
      <c r="A3" s="193" t="s">
        <v>180</v>
      </c>
      <c r="B3" s="260">
        <v>1503943696.0039389</v>
      </c>
      <c r="C3" s="194">
        <v>86849456.178819984</v>
      </c>
      <c r="D3" s="261">
        <v>71151587.779892311</v>
      </c>
      <c r="E3" s="262">
        <v>77067310.913463399</v>
      </c>
      <c r="F3" s="262">
        <v>141607169.0062435</v>
      </c>
      <c r="G3" s="262">
        <v>147591576.37191534</v>
      </c>
      <c r="H3" s="262">
        <v>141089709.17776823</v>
      </c>
      <c r="I3" s="262">
        <v>170900040.69001645</v>
      </c>
      <c r="J3" s="262">
        <v>159812458.25767177</v>
      </c>
      <c r="K3" s="262">
        <v>184157920.59680986</v>
      </c>
      <c r="L3" s="262">
        <v>161230134.02072835</v>
      </c>
      <c r="M3" s="262">
        <v>84366160.726439729</v>
      </c>
      <c r="N3" s="195">
        <v>78120172.284170136</v>
      </c>
    </row>
    <row r="4" spans="1:14" ht="13.8" thickTop="1" x14ac:dyDescent="0.25">
      <c r="A4" s="250" t="s">
        <v>213</v>
      </c>
      <c r="B4" s="273">
        <v>195001156.03657892</v>
      </c>
      <c r="C4" s="35">
        <v>5942051.4530268991</v>
      </c>
      <c r="D4" s="274">
        <v>12354895.255081628</v>
      </c>
      <c r="E4" s="37">
        <v>12317838.902634282</v>
      </c>
      <c r="F4" s="37">
        <v>12586245.318254357</v>
      </c>
      <c r="G4" s="37">
        <v>16911829.367095191</v>
      </c>
      <c r="H4" s="569">
        <v>12513899.207189847</v>
      </c>
      <c r="I4" s="37">
        <v>25579223.604379553</v>
      </c>
      <c r="J4" s="37">
        <v>29230384.435737971</v>
      </c>
      <c r="K4" s="37">
        <v>16631356.748756943</v>
      </c>
      <c r="L4" s="37">
        <v>25339987.664950363</v>
      </c>
      <c r="M4" s="37">
        <v>12393977.109203907</v>
      </c>
      <c r="N4" s="224">
        <v>13199466.970267978</v>
      </c>
    </row>
    <row r="5" spans="1:14" x14ac:dyDescent="0.25">
      <c r="A5" s="196" t="s">
        <v>214</v>
      </c>
      <c r="B5" s="263">
        <v>517594865.77181554</v>
      </c>
      <c r="C5" s="197">
        <v>31944571.024425395</v>
      </c>
      <c r="D5" s="264">
        <v>27908623.871161815</v>
      </c>
      <c r="E5" s="265">
        <v>31632184.250885811</v>
      </c>
      <c r="F5" s="265">
        <v>57272549.811989449</v>
      </c>
      <c r="G5" s="265">
        <v>54384344.109424986</v>
      </c>
      <c r="H5" s="570">
        <v>46022332.41864375</v>
      </c>
      <c r="I5" s="265">
        <v>48570581.221324593</v>
      </c>
      <c r="J5" s="265">
        <v>52026909.988255903</v>
      </c>
      <c r="K5" s="265">
        <v>45803888.791651212</v>
      </c>
      <c r="L5" s="265">
        <v>74519662.42201826</v>
      </c>
      <c r="M5" s="265">
        <v>37469859.401041187</v>
      </c>
      <c r="N5" s="198">
        <v>10039358.460993141</v>
      </c>
    </row>
    <row r="6" spans="1:14" x14ac:dyDescent="0.25">
      <c r="A6" s="213" t="s">
        <v>215</v>
      </c>
      <c r="B6" s="275">
        <v>443949042.23614079</v>
      </c>
      <c r="C6" s="222">
        <v>22864334.488966767</v>
      </c>
      <c r="D6" s="240">
        <v>14058981.666789168</v>
      </c>
      <c r="E6" s="276">
        <v>17687709.469580084</v>
      </c>
      <c r="F6" s="276">
        <v>42199156.444611862</v>
      </c>
      <c r="G6" s="276">
        <v>53692922.723310851</v>
      </c>
      <c r="H6" s="571">
        <v>30035675.411499824</v>
      </c>
      <c r="I6" s="276">
        <v>44737278.832098</v>
      </c>
      <c r="J6" s="276">
        <v>45222343.687970988</v>
      </c>
      <c r="K6" s="276">
        <v>90675911.020898312</v>
      </c>
      <c r="L6" s="276">
        <v>39645243.712102726</v>
      </c>
      <c r="M6" s="276">
        <v>15766377.565860722</v>
      </c>
      <c r="N6" s="223">
        <v>27363107.212451432</v>
      </c>
    </row>
    <row r="7" spans="1:14" x14ac:dyDescent="0.25">
      <c r="A7" s="196" t="s">
        <v>216</v>
      </c>
      <c r="B7" s="263">
        <v>141806299.77903298</v>
      </c>
      <c r="C7" s="197">
        <v>9133612.8941177018</v>
      </c>
      <c r="D7" s="264">
        <v>8993543.8572491873</v>
      </c>
      <c r="E7" s="265">
        <v>4810526.1150850039</v>
      </c>
      <c r="F7" s="265">
        <v>8907246.2777290791</v>
      </c>
      <c r="G7" s="265">
        <v>2334199.8293125718</v>
      </c>
      <c r="H7" s="570">
        <v>15551143.004400341</v>
      </c>
      <c r="I7" s="265">
        <v>24127284.151654948</v>
      </c>
      <c r="J7" s="265">
        <v>21378344.165811449</v>
      </c>
      <c r="K7" s="265">
        <v>25604014.898532901</v>
      </c>
      <c r="L7" s="265">
        <v>10007555.754642619</v>
      </c>
      <c r="M7" s="265">
        <v>6426515.6149053052</v>
      </c>
      <c r="N7" s="198">
        <v>4532313.2155918814</v>
      </c>
    </row>
    <row r="8" spans="1:14" x14ac:dyDescent="0.25">
      <c r="A8" s="213" t="s">
        <v>217</v>
      </c>
      <c r="B8" s="275">
        <v>70615526.74095808</v>
      </c>
      <c r="C8" s="222">
        <v>4688604.5111255003</v>
      </c>
      <c r="D8" s="240">
        <v>5730049.7999725724</v>
      </c>
      <c r="E8" s="276">
        <v>4407569.231150941</v>
      </c>
      <c r="F8" s="276">
        <v>1743055.9189005548</v>
      </c>
      <c r="G8" s="276">
        <v>2428119.7439767965</v>
      </c>
      <c r="H8" s="571">
        <v>4111348.1597751216</v>
      </c>
      <c r="I8" s="276">
        <v>13725792.02169366</v>
      </c>
      <c r="J8" s="276">
        <v>9227571.6489162743</v>
      </c>
      <c r="K8" s="276">
        <v>4800675.2977376897</v>
      </c>
      <c r="L8" s="276">
        <v>9483413.1878376734</v>
      </c>
      <c r="M8" s="276">
        <v>5215598.2041012989</v>
      </c>
      <c r="N8" s="223">
        <v>5053729.0157699911</v>
      </c>
    </row>
    <row r="9" spans="1:14" ht="13.8" thickBot="1" x14ac:dyDescent="0.3">
      <c r="A9" s="200" t="s">
        <v>218</v>
      </c>
      <c r="B9" s="327">
        <v>134976805.4394128</v>
      </c>
      <c r="C9" s="201">
        <v>12276281.807157733</v>
      </c>
      <c r="D9" s="236">
        <v>2105493.3296379512</v>
      </c>
      <c r="E9" s="328">
        <v>6211482.944127271</v>
      </c>
      <c r="F9" s="328">
        <v>18898915.234758191</v>
      </c>
      <c r="G9" s="328">
        <v>17840160.598794926</v>
      </c>
      <c r="H9" s="577">
        <v>32855310.976259336</v>
      </c>
      <c r="I9" s="328">
        <v>14159880.858865701</v>
      </c>
      <c r="J9" s="328">
        <v>2726904.3309791884</v>
      </c>
      <c r="K9" s="925" t="s">
        <v>225</v>
      </c>
      <c r="L9" s="328">
        <v>2234271.2791767037</v>
      </c>
      <c r="M9" s="328">
        <v>7093832.8313273015</v>
      </c>
      <c r="N9" s="202">
        <v>17932197.409095723</v>
      </c>
    </row>
    <row r="10" spans="1:14" x14ac:dyDescent="0.25">
      <c r="A10" s="72" t="s">
        <v>224</v>
      </c>
      <c r="B10" s="1"/>
      <c r="C10" s="1"/>
      <c r="D10" s="1"/>
    </row>
    <row r="12" spans="1:14" ht="13.8" thickBot="1" x14ac:dyDescent="0.3">
      <c r="A12" s="1056" t="s">
        <v>502</v>
      </c>
      <c r="B12" s="1056"/>
      <c r="C12" s="1056"/>
      <c r="D12" s="1056"/>
      <c r="E12" s="1056"/>
      <c r="F12" s="1056"/>
      <c r="G12" s="1056"/>
      <c r="H12" s="1056"/>
      <c r="I12" s="1056"/>
      <c r="J12" s="1056"/>
      <c r="K12" s="1056"/>
      <c r="L12" s="1056"/>
      <c r="M12" s="1056"/>
      <c r="N12" s="1056"/>
    </row>
    <row r="13" spans="1:14" ht="13.8" thickBot="1" x14ac:dyDescent="0.3">
      <c r="A13" s="189"/>
      <c r="B13" s="259" t="s">
        <v>180</v>
      </c>
      <c r="C13" s="190" t="s">
        <v>181</v>
      </c>
      <c r="D13" s="232" t="s">
        <v>182</v>
      </c>
      <c r="E13" s="258" t="s">
        <v>183</v>
      </c>
      <c r="F13" s="258" t="s">
        <v>184</v>
      </c>
      <c r="G13" s="258" t="s">
        <v>185</v>
      </c>
      <c r="H13" s="258" t="s">
        <v>186</v>
      </c>
      <c r="I13" s="258" t="s">
        <v>187</v>
      </c>
      <c r="J13" s="258" t="s">
        <v>188</v>
      </c>
      <c r="K13" s="258" t="s">
        <v>189</v>
      </c>
      <c r="L13" s="258" t="s">
        <v>190</v>
      </c>
      <c r="M13" s="258" t="s">
        <v>191</v>
      </c>
      <c r="N13" s="258" t="s">
        <v>192</v>
      </c>
    </row>
    <row r="14" spans="1:14" ht="13.8" thickBot="1" x14ac:dyDescent="0.3">
      <c r="A14" s="203" t="s">
        <v>180</v>
      </c>
      <c r="B14" s="270">
        <v>1</v>
      </c>
      <c r="C14" s="204">
        <v>5.7747810911793949E-2</v>
      </c>
      <c r="D14" s="204">
        <v>4.7310007661155132E-2</v>
      </c>
      <c r="E14" s="204">
        <v>5.124348146691627E-2</v>
      </c>
      <c r="F14" s="204">
        <v>9.415722768246014E-2</v>
      </c>
      <c r="G14" s="204">
        <v>9.8136370905423043E-2</v>
      </c>
      <c r="H14" s="204">
        <v>9.3813159064831578E-2</v>
      </c>
      <c r="I14" s="204">
        <v>0.11363460024740769</v>
      </c>
      <c r="J14" s="204">
        <v>0.10626226146783438</v>
      </c>
      <c r="K14" s="204">
        <v>0.12245000998782574</v>
      </c>
      <c r="L14" s="204">
        <v>0.1072049003224826</v>
      </c>
      <c r="M14" s="204">
        <v>5.6096621802136114E-2</v>
      </c>
      <c r="N14" s="204">
        <v>5.1943548479733467E-2</v>
      </c>
    </row>
    <row r="15" spans="1:14" ht="13.8" thickTop="1" x14ac:dyDescent="0.25">
      <c r="A15" s="250" t="s">
        <v>213</v>
      </c>
      <c r="B15" s="277">
        <v>1</v>
      </c>
      <c r="C15" s="218">
        <v>3.0471878084211309E-2</v>
      </c>
      <c r="D15" s="218">
        <v>6.3358061594076184E-2</v>
      </c>
      <c r="E15" s="218">
        <v>6.3168030144004184E-2</v>
      </c>
      <c r="F15" s="218">
        <v>6.4544465140983012E-2</v>
      </c>
      <c r="G15" s="218">
        <v>8.672681593704408E-2</v>
      </c>
      <c r="H15" s="218">
        <v>6.4173461642670723E-2</v>
      </c>
      <c r="I15" s="218">
        <v>0.13117472800818331</v>
      </c>
      <c r="J15" s="218">
        <v>0.14989851870547294</v>
      </c>
      <c r="K15" s="218">
        <v>8.528850334424265E-2</v>
      </c>
      <c r="L15" s="218">
        <v>0.12994788430996282</v>
      </c>
      <c r="M15" s="218">
        <v>6.355848017064579E-2</v>
      </c>
      <c r="N15" s="218">
        <v>6.7689172918503016E-2</v>
      </c>
    </row>
    <row r="16" spans="1:14" x14ac:dyDescent="0.25">
      <c r="A16" s="196" t="s">
        <v>214</v>
      </c>
      <c r="B16" s="271">
        <v>1</v>
      </c>
      <c r="C16" s="206">
        <v>6.1717325918198597E-2</v>
      </c>
      <c r="D16" s="206">
        <v>5.391982362411122E-2</v>
      </c>
      <c r="E16" s="206">
        <v>6.1113790616367951E-2</v>
      </c>
      <c r="F16" s="206">
        <v>0.11065130973930171</v>
      </c>
      <c r="G16" s="206">
        <v>0.10507125882775006</v>
      </c>
      <c r="H16" s="206">
        <v>8.8915743686941717E-2</v>
      </c>
      <c r="I16" s="206">
        <v>9.3838993454655309E-2</v>
      </c>
      <c r="J16" s="206">
        <v>0.10051666550184106</v>
      </c>
      <c r="K16" s="206">
        <v>8.8493707763793977E-2</v>
      </c>
      <c r="L16" s="206">
        <v>0.14397295520097111</v>
      </c>
      <c r="M16" s="206">
        <v>7.2392254790177871E-2</v>
      </c>
      <c r="N16" s="206">
        <v>1.9396170875889341E-2</v>
      </c>
    </row>
    <row r="17" spans="1:14" x14ac:dyDescent="0.25">
      <c r="A17" s="213" t="s">
        <v>215</v>
      </c>
      <c r="B17" s="278">
        <v>1</v>
      </c>
      <c r="C17" s="214">
        <v>5.1502159738425576E-2</v>
      </c>
      <c r="D17" s="214">
        <v>3.1668007652353621E-2</v>
      </c>
      <c r="E17" s="214">
        <v>3.9841756117973151E-2</v>
      </c>
      <c r="F17" s="214">
        <v>9.5054054474490168E-2</v>
      </c>
      <c r="G17" s="214">
        <v>0.12094388683183839</v>
      </c>
      <c r="H17" s="214">
        <v>6.765568241844197E-2</v>
      </c>
      <c r="I17" s="214">
        <v>0.10077120249378038</v>
      </c>
      <c r="J17" s="214">
        <v>0.10186381630691026</v>
      </c>
      <c r="K17" s="214">
        <v>0.20424846636490077</v>
      </c>
      <c r="L17" s="214">
        <v>8.9301338532936939E-2</v>
      </c>
      <c r="M17" s="214">
        <v>3.5513935307634775E-2</v>
      </c>
      <c r="N17" s="214">
        <v>6.1635693760313894E-2</v>
      </c>
    </row>
    <row r="18" spans="1:14" x14ac:dyDescent="0.25">
      <c r="A18" s="196" t="s">
        <v>216</v>
      </c>
      <c r="B18" s="271">
        <v>1</v>
      </c>
      <c r="C18" s="206">
        <v>6.4409077088605965E-2</v>
      </c>
      <c r="D18" s="206">
        <v>6.3421328045814671E-2</v>
      </c>
      <c r="E18" s="206">
        <v>3.3923218662223871E-2</v>
      </c>
      <c r="F18" s="206">
        <v>6.2812768484958911E-2</v>
      </c>
      <c r="G18" s="206">
        <v>1.6460480479004072E-2</v>
      </c>
      <c r="H18" s="206">
        <v>0.10966468364686632</v>
      </c>
      <c r="I18" s="206">
        <v>0.17014254084092764</v>
      </c>
      <c r="J18" s="206">
        <v>0.15075736549873917</v>
      </c>
      <c r="K18" s="206">
        <v>0.18055625834980449</v>
      </c>
      <c r="L18" s="206">
        <v>7.0572011047722885E-2</v>
      </c>
      <c r="M18" s="206">
        <v>4.531897119464582E-2</v>
      </c>
      <c r="N18" s="206">
        <v>3.1961296660686263E-2</v>
      </c>
    </row>
    <row r="19" spans="1:14" x14ac:dyDescent="0.25">
      <c r="A19" s="213" t="s">
        <v>217</v>
      </c>
      <c r="B19" s="278">
        <v>1</v>
      </c>
      <c r="C19" s="214">
        <v>6.6396226545542975E-2</v>
      </c>
      <c r="D19" s="214">
        <v>8.114433276115543E-2</v>
      </c>
      <c r="E19" s="214">
        <v>6.2416432115834995E-2</v>
      </c>
      <c r="F19" s="214">
        <v>2.4683748735524987E-2</v>
      </c>
      <c r="G19" s="214">
        <v>3.4385068780750878E-2</v>
      </c>
      <c r="H19" s="214">
        <v>5.8221588785380779E-2</v>
      </c>
      <c r="I19" s="214">
        <v>0.19437356988137414</v>
      </c>
      <c r="J19" s="214">
        <v>0.13067340958548912</v>
      </c>
      <c r="K19" s="214">
        <v>6.798328242099233E-2</v>
      </c>
      <c r="L19" s="214">
        <v>0.13429643062249014</v>
      </c>
      <c r="M19" s="214">
        <v>7.3859085173065386E-2</v>
      </c>
      <c r="N19" s="214">
        <v>7.1566824592398756E-2</v>
      </c>
    </row>
    <row r="20" spans="1:14" ht="13.8" thickBot="1" x14ac:dyDescent="0.3">
      <c r="A20" s="325" t="s">
        <v>218</v>
      </c>
      <c r="B20" s="326">
        <v>1</v>
      </c>
      <c r="C20" s="237">
        <v>9.095104723506145E-2</v>
      </c>
      <c r="D20" s="237">
        <v>1.5598926962181266E-2</v>
      </c>
      <c r="E20" s="237">
        <v>4.6018891348820867E-2</v>
      </c>
      <c r="F20" s="237">
        <v>0.14001602107290478</v>
      </c>
      <c r="G20" s="237">
        <v>0.13217204645432848</v>
      </c>
      <c r="H20" s="237">
        <v>0.24341449532236217</v>
      </c>
      <c r="I20" s="237">
        <v>0.1049060304306999</v>
      </c>
      <c r="J20" s="237">
        <v>2.0202762408710415E-2</v>
      </c>
      <c r="K20" s="925" t="s">
        <v>225</v>
      </c>
      <c r="L20" s="237">
        <v>1.655300162056068E-2</v>
      </c>
      <c r="M20" s="237">
        <v>5.2555939579645175E-2</v>
      </c>
      <c r="N20" s="237">
        <v>0.13285391775807712</v>
      </c>
    </row>
    <row r="21" spans="1:14" x14ac:dyDescent="0.25">
      <c r="A21" s="72" t="s">
        <v>224</v>
      </c>
    </row>
    <row r="23" spans="1:14" ht="13.8" thickBot="1" x14ac:dyDescent="0.3">
      <c r="A23" s="1056" t="s">
        <v>503</v>
      </c>
      <c r="B23" s="1056"/>
      <c r="C23" s="1056"/>
      <c r="D23" s="1056"/>
      <c r="E23" s="1056"/>
      <c r="F23" s="1056"/>
      <c r="G23" s="1056"/>
      <c r="H23" s="1056"/>
      <c r="I23" s="1056"/>
      <c r="J23" s="1056"/>
      <c r="K23" s="1056"/>
      <c r="L23" s="1056"/>
      <c r="M23" s="1056"/>
      <c r="N23" s="1056"/>
    </row>
    <row r="24" spans="1:14" ht="13.8" thickBot="1" x14ac:dyDescent="0.3">
      <c r="A24" s="189"/>
      <c r="B24" s="259" t="s">
        <v>180</v>
      </c>
      <c r="C24" s="190" t="s">
        <v>181</v>
      </c>
      <c r="D24" s="232" t="s">
        <v>182</v>
      </c>
      <c r="E24" s="258" t="s">
        <v>183</v>
      </c>
      <c r="F24" s="258" t="s">
        <v>184</v>
      </c>
      <c r="G24" s="258" t="s">
        <v>185</v>
      </c>
      <c r="H24" s="258" t="s">
        <v>186</v>
      </c>
      <c r="I24" s="258" t="s">
        <v>187</v>
      </c>
      <c r="J24" s="258" t="s">
        <v>188</v>
      </c>
      <c r="K24" s="258" t="s">
        <v>189</v>
      </c>
      <c r="L24" s="258" t="s">
        <v>190</v>
      </c>
      <c r="M24" s="258" t="s">
        <v>191</v>
      </c>
      <c r="N24" s="258" t="s">
        <v>192</v>
      </c>
    </row>
    <row r="25" spans="1:14" ht="13.8" thickBot="1" x14ac:dyDescent="0.3">
      <c r="A25" s="203" t="s">
        <v>180</v>
      </c>
      <c r="B25" s="270">
        <v>1</v>
      </c>
      <c r="C25" s="204">
        <v>1</v>
      </c>
      <c r="D25" s="204">
        <v>1</v>
      </c>
      <c r="E25" s="204">
        <v>1</v>
      </c>
      <c r="F25" s="204">
        <v>1</v>
      </c>
      <c r="G25" s="204">
        <v>1</v>
      </c>
      <c r="H25" s="204">
        <v>1</v>
      </c>
      <c r="I25" s="204">
        <v>1</v>
      </c>
      <c r="J25" s="204">
        <v>1</v>
      </c>
      <c r="K25" s="204">
        <v>1</v>
      </c>
      <c r="L25" s="204">
        <v>1</v>
      </c>
      <c r="M25" s="204">
        <v>1</v>
      </c>
      <c r="N25" s="204">
        <v>1</v>
      </c>
    </row>
    <row r="26" spans="1:14" ht="13.8" thickTop="1" x14ac:dyDescent="0.25">
      <c r="A26" s="250" t="s">
        <v>213</v>
      </c>
      <c r="B26" s="277">
        <v>0.12965987792941167</v>
      </c>
      <c r="C26" s="218">
        <v>6.8417831434573681E-2</v>
      </c>
      <c r="D26" s="218">
        <v>0.17364187702039116</v>
      </c>
      <c r="E26" s="218">
        <v>0.15983221364069156</v>
      </c>
      <c r="F26" s="218">
        <v>8.8881413325192782E-2</v>
      </c>
      <c r="G26" s="218">
        <v>0.11458532920929816</v>
      </c>
      <c r="H26" s="218">
        <v>8.8694627553755609E-2</v>
      </c>
      <c r="I26" s="218">
        <v>0.14967359575282901</v>
      </c>
      <c r="J26" s="218">
        <v>0.18290429140767422</v>
      </c>
      <c r="K26" s="218">
        <v>9.0310298329058375E-2</v>
      </c>
      <c r="L26" s="218">
        <v>0.1571665732268917</v>
      </c>
      <c r="M26" s="218">
        <v>0.14690697078644857</v>
      </c>
      <c r="N26" s="218">
        <v>0.16896361828611389</v>
      </c>
    </row>
    <row r="27" spans="1:14" x14ac:dyDescent="0.25">
      <c r="A27" s="196" t="s">
        <v>214</v>
      </c>
      <c r="B27" s="271">
        <v>0.34415840642644641</v>
      </c>
      <c r="C27" s="206">
        <v>0.3678154409931208</v>
      </c>
      <c r="D27" s="206">
        <v>0.39224175794217331</v>
      </c>
      <c r="E27" s="206">
        <v>0.4104487865990894</v>
      </c>
      <c r="F27" s="206">
        <v>0.40444668312989357</v>
      </c>
      <c r="G27" s="206">
        <v>0.36847864523366919</v>
      </c>
      <c r="H27" s="206">
        <v>0.32619198584254772</v>
      </c>
      <c r="I27" s="206">
        <v>0.28420462057948453</v>
      </c>
      <c r="J27" s="206">
        <v>0.32554977600288781</v>
      </c>
      <c r="K27" s="206">
        <v>0.24872071015578498</v>
      </c>
      <c r="L27" s="206">
        <v>0.46219438366551091</v>
      </c>
      <c r="M27" s="206">
        <v>0.44413375076458128</v>
      </c>
      <c r="N27" s="206">
        <v>0.12851172965254026</v>
      </c>
    </row>
    <row r="28" spans="1:14" x14ac:dyDescent="0.25">
      <c r="A28" s="213" t="s">
        <v>215</v>
      </c>
      <c r="B28" s="278">
        <v>0.29518993524540699</v>
      </c>
      <c r="C28" s="214">
        <v>0.26326399145079166</v>
      </c>
      <c r="D28" s="214">
        <v>0.19759195972239829</v>
      </c>
      <c r="E28" s="214">
        <v>0.22950988246418885</v>
      </c>
      <c r="F28" s="214">
        <v>0.29800155416390883</v>
      </c>
      <c r="G28" s="214">
        <v>0.36379395113993701</v>
      </c>
      <c r="H28" s="214">
        <v>0.21288353053202411</v>
      </c>
      <c r="I28" s="214">
        <v>0.26177453587178368</v>
      </c>
      <c r="J28" s="214">
        <v>0.2829713289001366</v>
      </c>
      <c r="K28" s="214">
        <v>0.49238127106909285</v>
      </c>
      <c r="L28" s="214">
        <v>0.24589227040526918</v>
      </c>
      <c r="M28" s="214">
        <v>0.18688034906535289</v>
      </c>
      <c r="N28" s="214">
        <v>0.35026941713486404</v>
      </c>
    </row>
    <row r="29" spans="1:14" x14ac:dyDescent="0.25">
      <c r="A29" s="196" t="s">
        <v>216</v>
      </c>
      <c r="B29" s="271">
        <v>9.4289633419003718E-2</v>
      </c>
      <c r="C29" s="206">
        <v>0.10516603437690977</v>
      </c>
      <c r="D29" s="206">
        <v>0.12639976334851089</v>
      </c>
      <c r="E29" s="206">
        <v>6.2419799757728683E-2</v>
      </c>
      <c r="F29" s="206">
        <v>6.290109702946152E-2</v>
      </c>
      <c r="G29" s="206">
        <v>1.5815264574657244E-2</v>
      </c>
      <c r="H29" s="206">
        <v>0.11022166744143211</v>
      </c>
      <c r="I29" s="206">
        <v>0.14117775545424083</v>
      </c>
      <c r="J29" s="206">
        <v>0.13377144935310564</v>
      </c>
      <c r="K29" s="206">
        <v>0.13903292791076635</v>
      </c>
      <c r="L29" s="206">
        <v>6.2070008286143397E-2</v>
      </c>
      <c r="M29" s="206">
        <v>7.6174091123377183E-2</v>
      </c>
      <c r="N29" s="206">
        <v>5.8017194318326991E-2</v>
      </c>
    </row>
    <row r="30" spans="1:14" x14ac:dyDescent="0.25">
      <c r="A30" s="213" t="s">
        <v>217</v>
      </c>
      <c r="B30" s="278">
        <v>4.6953570754402187E-2</v>
      </c>
      <c r="C30" s="214">
        <v>5.3985421641234321E-2</v>
      </c>
      <c r="D30" s="214">
        <v>8.0532985682603489E-2</v>
      </c>
      <c r="E30" s="214">
        <v>5.719116417724851E-2</v>
      </c>
      <c r="F30" s="214">
        <v>1.2309093749509977E-2</v>
      </c>
      <c r="G30" s="214">
        <v>1.6451614676559784E-2</v>
      </c>
      <c r="H30" s="214">
        <v>2.9139957717220628E-2</v>
      </c>
      <c r="I30" s="214">
        <v>8.0314738172531555E-2</v>
      </c>
      <c r="J30" s="214">
        <v>5.7740001934256623E-2</v>
      </c>
      <c r="K30" s="214">
        <v>2.6068253171951002E-2</v>
      </c>
      <c r="L30" s="214">
        <v>5.8819111237719685E-2</v>
      </c>
      <c r="M30" s="214">
        <v>6.1820973707847879E-2</v>
      </c>
      <c r="N30" s="214">
        <v>6.4691729011893795E-2</v>
      </c>
    </row>
    <row r="31" spans="1:14" ht="13.8" thickBot="1" x14ac:dyDescent="0.3">
      <c r="A31" s="325" t="s">
        <v>218</v>
      </c>
      <c r="B31" s="326">
        <v>8.9748576225329182E-2</v>
      </c>
      <c r="C31" s="237">
        <v>0.14135128010336989</v>
      </c>
      <c r="D31" s="237">
        <v>2.9591656283923028E-2</v>
      </c>
      <c r="E31" s="237">
        <v>8.0598153361052929E-2</v>
      </c>
      <c r="F31" s="237">
        <v>0.13346015860203331</v>
      </c>
      <c r="G31" s="237">
        <v>0.12087519516587848</v>
      </c>
      <c r="H31" s="237">
        <v>0.23286823091301975</v>
      </c>
      <c r="I31" s="237">
        <v>8.2854754169130435E-2</v>
      </c>
      <c r="J31" s="237">
        <v>1.7063152401939126E-2</v>
      </c>
      <c r="K31" s="925" t="s">
        <v>225</v>
      </c>
      <c r="L31" s="237">
        <v>1.385765317846512E-2</v>
      </c>
      <c r="M31" s="237">
        <v>8.4083864552392112E-2</v>
      </c>
      <c r="N31" s="237">
        <v>0.22954631159626115</v>
      </c>
    </row>
    <row r="32" spans="1:14" x14ac:dyDescent="0.25">
      <c r="A32" s="72" t="s">
        <v>224</v>
      </c>
    </row>
    <row r="34" spans="1:14" ht="13.8" thickBot="1" x14ac:dyDescent="0.3">
      <c r="A34" s="1055" t="s">
        <v>504</v>
      </c>
      <c r="B34" s="1056"/>
      <c r="C34" s="1056"/>
      <c r="D34" s="1056"/>
      <c r="E34" s="1056"/>
      <c r="F34" s="1056"/>
      <c r="G34" s="1056"/>
      <c r="H34" s="1056"/>
      <c r="I34" s="1056"/>
      <c r="J34" s="1056"/>
      <c r="K34" s="1056"/>
      <c r="L34" s="1056"/>
      <c r="M34" s="1056"/>
      <c r="N34" s="1056"/>
    </row>
    <row r="35" spans="1:14" ht="13.5" customHeight="1" thickBot="1" x14ac:dyDescent="0.3">
      <c r="A35" s="566"/>
      <c r="B35" s="1059" t="s">
        <v>898</v>
      </c>
      <c r="C35" s="1060"/>
      <c r="D35" s="1060"/>
      <c r="E35" s="1060"/>
      <c r="F35" s="1060"/>
      <c r="G35" s="1060"/>
      <c r="H35" s="1060"/>
      <c r="I35" s="1060"/>
      <c r="J35" s="1060"/>
      <c r="K35" s="1060"/>
      <c r="L35" s="1060"/>
      <c r="M35" s="1060"/>
      <c r="N35" s="1060"/>
    </row>
    <row r="36" spans="1:14" ht="13.8" thickBot="1" x14ac:dyDescent="0.3">
      <c r="A36" s="310"/>
      <c r="B36" s="311" t="s">
        <v>180</v>
      </c>
      <c r="C36" s="312" t="s">
        <v>181</v>
      </c>
      <c r="D36" s="313" t="s">
        <v>182</v>
      </c>
      <c r="E36" s="313" t="s">
        <v>183</v>
      </c>
      <c r="F36" s="313" t="s">
        <v>184</v>
      </c>
      <c r="G36" s="313" t="s">
        <v>185</v>
      </c>
      <c r="H36" s="313" t="s">
        <v>186</v>
      </c>
      <c r="I36" s="313" t="s">
        <v>187</v>
      </c>
      <c r="J36" s="313" t="s">
        <v>188</v>
      </c>
      <c r="K36" s="313" t="s">
        <v>189</v>
      </c>
      <c r="L36" s="313" t="s">
        <v>190</v>
      </c>
      <c r="M36" s="313" t="s">
        <v>191</v>
      </c>
      <c r="N36" s="314" t="s">
        <v>192</v>
      </c>
    </row>
    <row r="37" spans="1:14" ht="13.8" thickBot="1" x14ac:dyDescent="0.3">
      <c r="A37" s="284" t="s">
        <v>180</v>
      </c>
      <c r="B37" s="285">
        <v>6.0355992889210119E-2</v>
      </c>
      <c r="C37" s="286">
        <v>-4.1528032065444087E-2</v>
      </c>
      <c r="D37" s="287">
        <v>-7.9289242486077605E-2</v>
      </c>
      <c r="E37" s="287">
        <v>-4.387701092792029E-2</v>
      </c>
      <c r="F37" s="287">
        <v>0.57571459654782076</v>
      </c>
      <c r="G37" s="287">
        <v>0.39446163955985525</v>
      </c>
      <c r="H37" s="287">
        <v>0.58664330112899399</v>
      </c>
      <c r="I37" s="287">
        <v>2.7804891492915873E-2</v>
      </c>
      <c r="J37" s="287">
        <v>-0.11722356428287273</v>
      </c>
      <c r="K37" s="287">
        <v>-0.15432721308007713</v>
      </c>
      <c r="L37" s="287">
        <v>0.24102445514543014</v>
      </c>
      <c r="M37" s="287">
        <v>-0.10285893988575578</v>
      </c>
      <c r="N37" s="288">
        <v>-0.18775785472008943</v>
      </c>
    </row>
    <row r="38" spans="1:14" ht="13.8" thickTop="1" x14ac:dyDescent="0.25">
      <c r="A38" s="299" t="s">
        <v>213</v>
      </c>
      <c r="B38" s="300">
        <v>0.1719450226380459</v>
      </c>
      <c r="C38" s="301">
        <v>-0.43735573992595933</v>
      </c>
      <c r="D38" s="302">
        <v>0.42012761253751552</v>
      </c>
      <c r="E38" s="302">
        <v>0.3907132513365934</v>
      </c>
      <c r="F38" s="302">
        <v>-6.3947573116773015E-2</v>
      </c>
      <c r="G38" s="302">
        <v>0.29777447252197575</v>
      </c>
      <c r="H38" s="576">
        <v>0.10175919336133754</v>
      </c>
      <c r="I38" s="302">
        <v>0.41233010102523915</v>
      </c>
      <c r="J38" s="302">
        <v>0.68465824426008104</v>
      </c>
      <c r="K38" s="302">
        <v>-0.20413141132628743</v>
      </c>
      <c r="L38" s="302">
        <v>0.45488303203396074</v>
      </c>
      <c r="M38" s="302">
        <v>0.33890657414195857</v>
      </c>
      <c r="N38" s="303">
        <v>-0.24158630086406174</v>
      </c>
    </row>
    <row r="39" spans="1:14" x14ac:dyDescent="0.25">
      <c r="A39" s="289" t="s">
        <v>214</v>
      </c>
      <c r="B39" s="290">
        <v>7.3148886166043425E-2</v>
      </c>
      <c r="C39" s="291">
        <v>1.0742277058647591</v>
      </c>
      <c r="D39" s="292">
        <v>-0.15679107746575383</v>
      </c>
      <c r="E39" s="292">
        <v>8.2032008410564128E-3</v>
      </c>
      <c r="F39" s="292">
        <v>0.29362293298228526</v>
      </c>
      <c r="G39" s="292">
        <v>6.7623723433856364E-2</v>
      </c>
      <c r="H39" s="568">
        <v>0.41511710933292334</v>
      </c>
      <c r="I39" s="292">
        <v>0.29913842798028689</v>
      </c>
      <c r="J39" s="292">
        <v>6.0193175346842764E-2</v>
      </c>
      <c r="K39" s="292">
        <v>-0.22969111950543264</v>
      </c>
      <c r="L39" s="292">
        <v>0.28014485594185001</v>
      </c>
      <c r="M39" s="292">
        <v>-4.6128219044641372E-2</v>
      </c>
      <c r="N39" s="293">
        <v>-0.67915817912853438</v>
      </c>
    </row>
    <row r="40" spans="1:14" x14ac:dyDescent="0.25">
      <c r="A40" s="304" t="s">
        <v>215</v>
      </c>
      <c r="B40" s="305">
        <v>0.15668117588420949</v>
      </c>
      <c r="C40" s="306">
        <v>0.12163451554130478</v>
      </c>
      <c r="D40" s="307">
        <v>-0.39201970316044521</v>
      </c>
      <c r="E40" s="307">
        <v>-0.40436090566478033</v>
      </c>
      <c r="F40" s="307">
        <v>1.4763806829524171</v>
      </c>
      <c r="G40" s="307">
        <v>0.97096430438465409</v>
      </c>
      <c r="H40" s="567">
        <v>0.21920682930370328</v>
      </c>
      <c r="I40" s="307">
        <v>-0.37771209024151409</v>
      </c>
      <c r="J40" s="307">
        <v>-0.16916397976313646</v>
      </c>
      <c r="K40" s="307">
        <v>2.2307110269384416</v>
      </c>
      <c r="L40" s="307">
        <v>4.2674822534962686E-3</v>
      </c>
      <c r="M40" s="307">
        <v>-0.4644468275081145</v>
      </c>
      <c r="N40" s="309">
        <v>0.48826491461424926</v>
      </c>
    </row>
    <row r="41" spans="1:14" x14ac:dyDescent="0.25">
      <c r="A41" s="289" t="s">
        <v>216</v>
      </c>
      <c r="B41" s="290">
        <v>0.23061132598996403</v>
      </c>
      <c r="C41" s="291">
        <v>-0.29050866870697445</v>
      </c>
      <c r="D41" s="292">
        <v>3.7006554568678496</v>
      </c>
      <c r="E41" s="292">
        <v>-0.1080199382344631</v>
      </c>
      <c r="F41" s="292">
        <v>0.22039637000950552</v>
      </c>
      <c r="G41" s="292">
        <v>-0.60230946560436061</v>
      </c>
      <c r="H41" s="568">
        <v>0.20302378579707114</v>
      </c>
      <c r="I41" s="292">
        <v>0.65136743546255405</v>
      </c>
      <c r="J41" s="292">
        <v>-0.11446341721350595</v>
      </c>
      <c r="K41" s="292">
        <v>1.8806572249809981</v>
      </c>
      <c r="L41" s="292">
        <v>0.61144471846335091</v>
      </c>
      <c r="M41" s="292">
        <v>-0.23088646156029613</v>
      </c>
      <c r="N41" s="293">
        <v>-0.32868292381509467</v>
      </c>
    </row>
    <row r="42" spans="1:14" x14ac:dyDescent="0.25">
      <c r="A42" s="304" t="s">
        <v>217</v>
      </c>
      <c r="B42" s="305">
        <v>-7.2013954064880648E-2</v>
      </c>
      <c r="C42" s="306">
        <v>-0.47931345324249885</v>
      </c>
      <c r="D42" s="307">
        <v>0.84252323311972588</v>
      </c>
      <c r="E42" s="307">
        <v>0.29635039437392274</v>
      </c>
      <c r="F42" s="307">
        <v>1.2657914573775635</v>
      </c>
      <c r="G42" s="307">
        <v>1.9252378860158239</v>
      </c>
      <c r="H42" s="567">
        <v>2.9272086391567251</v>
      </c>
      <c r="I42" s="307">
        <v>-0.12477452458946181</v>
      </c>
      <c r="J42" s="307">
        <v>-0.55134626167893086</v>
      </c>
      <c r="K42" s="307">
        <v>-0.68349371040100482</v>
      </c>
      <c r="L42" s="307">
        <v>2.6709580390062513</v>
      </c>
      <c r="M42" s="307">
        <v>1.2787720230024893</v>
      </c>
      <c r="N42" s="309">
        <v>2.0721427260694596</v>
      </c>
    </row>
    <row r="43" spans="1:14" ht="13.8" thickBot="1" x14ac:dyDescent="0.3">
      <c r="A43" s="329" t="s">
        <v>218</v>
      </c>
      <c r="B43" s="330">
        <v>-0.30600556896781295</v>
      </c>
      <c r="C43" s="331">
        <v>-0.45165321977625439</v>
      </c>
      <c r="D43" s="332">
        <v>-0.71290545791339632</v>
      </c>
      <c r="E43" s="332">
        <v>2.297778672281209</v>
      </c>
      <c r="F43" s="332">
        <v>1.6841761200463217</v>
      </c>
      <c r="G43" s="332">
        <v>1.2500366127769622</v>
      </c>
      <c r="H43" s="578">
        <v>4.1062447112477569</v>
      </c>
      <c r="I43" s="332">
        <v>0.64766025989889942</v>
      </c>
      <c r="J43" s="332">
        <v>-0.82374165382255993</v>
      </c>
      <c r="K43" s="924" t="s">
        <v>225</v>
      </c>
      <c r="L43" s="332">
        <v>-0.62870010128102194</v>
      </c>
      <c r="M43" s="332">
        <v>0.30971787423407493</v>
      </c>
      <c r="N43" s="333">
        <v>-0.13376877984408342</v>
      </c>
    </row>
    <row r="44" spans="1:14" x14ac:dyDescent="0.25">
      <c r="A44" s="72" t="s">
        <v>224</v>
      </c>
    </row>
    <row r="46" spans="1:14" ht="13.8" thickBot="1" x14ac:dyDescent="0.3">
      <c r="A46" s="1055" t="s">
        <v>505</v>
      </c>
      <c r="B46" s="1055"/>
      <c r="C46" s="1055"/>
      <c r="D46" s="1055"/>
      <c r="E46" s="1055"/>
      <c r="F46" s="1055"/>
      <c r="G46" s="1055"/>
      <c r="H46" s="1055"/>
      <c r="I46" s="1055"/>
      <c r="J46" s="1055"/>
      <c r="K46" s="1055"/>
      <c r="L46" s="1055"/>
      <c r="M46" s="1055"/>
      <c r="N46" s="1055"/>
    </row>
    <row r="47" spans="1:14" ht="13.8" thickBot="1" x14ac:dyDescent="0.3">
      <c r="A47" s="255"/>
      <c r="B47" s="257" t="s">
        <v>180</v>
      </c>
      <c r="C47" s="190" t="s">
        <v>181</v>
      </c>
      <c r="D47" s="232" t="s">
        <v>182</v>
      </c>
      <c r="E47" s="258" t="s">
        <v>183</v>
      </c>
      <c r="F47" s="258" t="s">
        <v>184</v>
      </c>
      <c r="G47" s="258" t="s">
        <v>185</v>
      </c>
      <c r="H47" s="258" t="s">
        <v>186</v>
      </c>
      <c r="I47" s="258" t="s">
        <v>187</v>
      </c>
      <c r="J47" s="258" t="s">
        <v>188</v>
      </c>
      <c r="K47" s="258" t="s">
        <v>189</v>
      </c>
      <c r="L47" s="258" t="s">
        <v>190</v>
      </c>
      <c r="M47" s="258" t="s">
        <v>191</v>
      </c>
      <c r="N47" s="192" t="s">
        <v>192</v>
      </c>
    </row>
    <row r="48" spans="1:14" ht="13.8" thickBot="1" x14ac:dyDescent="0.3">
      <c r="A48" s="544" t="s">
        <v>180</v>
      </c>
      <c r="B48" s="555">
        <v>178.82939536013095</v>
      </c>
      <c r="C48" s="532">
        <v>170.84418857998071</v>
      </c>
      <c r="D48" s="556">
        <v>174.324561175273</v>
      </c>
      <c r="E48" s="557">
        <v>179.66302251645391</v>
      </c>
      <c r="F48" s="557">
        <v>177.22476575764699</v>
      </c>
      <c r="G48" s="557">
        <v>196.7713169639002</v>
      </c>
      <c r="H48" s="557">
        <v>177.6819465673164</v>
      </c>
      <c r="I48" s="557">
        <v>156.12826319782482</v>
      </c>
      <c r="J48" s="557">
        <v>140.58419115001146</v>
      </c>
      <c r="K48" s="557">
        <v>209.26240856250419</v>
      </c>
      <c r="L48" s="557">
        <v>233.66340517272752</v>
      </c>
      <c r="M48" s="557">
        <v>184.50411712692724</v>
      </c>
      <c r="N48" s="533">
        <v>168.8608521197294</v>
      </c>
    </row>
    <row r="49" spans="1:14" ht="13.8" thickTop="1" x14ac:dyDescent="0.25">
      <c r="A49" s="250" t="s">
        <v>213</v>
      </c>
      <c r="B49" s="558">
        <v>220.87820377825133</v>
      </c>
      <c r="C49" s="48">
        <v>209.33046603459002</v>
      </c>
      <c r="D49" s="559">
        <v>205.23704989617718</v>
      </c>
      <c r="E49" s="49">
        <v>228.95626576317252</v>
      </c>
      <c r="F49" s="49">
        <v>169.39172279113129</v>
      </c>
      <c r="G49" s="49">
        <v>232.93066965173318</v>
      </c>
      <c r="H49" s="579">
        <v>239.82790175448795</v>
      </c>
      <c r="I49" s="49">
        <v>217.06789905436062</v>
      </c>
      <c r="J49" s="49">
        <v>171.90557351266875</v>
      </c>
      <c r="K49" s="49">
        <v>255.94082959885918</v>
      </c>
      <c r="L49" s="49">
        <v>310.36416043316063</v>
      </c>
      <c r="M49" s="49">
        <v>210.37750908108924</v>
      </c>
      <c r="N49" s="534">
        <v>275.23362156291017</v>
      </c>
    </row>
    <row r="50" spans="1:14" x14ac:dyDescent="0.25">
      <c r="A50" s="196" t="s">
        <v>214</v>
      </c>
      <c r="B50" s="560">
        <v>245.28147164666319</v>
      </c>
      <c r="C50" s="535">
        <v>314.10495211429014</v>
      </c>
      <c r="D50" s="561">
        <v>254.46941237409717</v>
      </c>
      <c r="E50" s="562">
        <v>266.50244567132876</v>
      </c>
      <c r="F50" s="562">
        <v>241.96994067471593</v>
      </c>
      <c r="G50" s="562">
        <v>256.7007530238759</v>
      </c>
      <c r="H50" s="580">
        <v>235.74130243833562</v>
      </c>
      <c r="I50" s="562">
        <v>228.3592580882314</v>
      </c>
      <c r="J50" s="562">
        <v>166.8630983130154</v>
      </c>
      <c r="K50" s="562">
        <v>261.04854920611808</v>
      </c>
      <c r="L50" s="562">
        <v>295.03244640672335</v>
      </c>
      <c r="M50" s="562">
        <v>278.86327394617228</v>
      </c>
      <c r="N50" s="536">
        <v>202.94778745129659</v>
      </c>
    </row>
    <row r="51" spans="1:14" x14ac:dyDescent="0.25">
      <c r="A51" s="213" t="s">
        <v>215</v>
      </c>
      <c r="B51" s="573">
        <v>200.16975110921157</v>
      </c>
      <c r="C51" s="537">
        <v>265.26029638053927</v>
      </c>
      <c r="D51" s="553">
        <v>168.193710302927</v>
      </c>
      <c r="E51" s="574">
        <v>188.05307793274943</v>
      </c>
      <c r="F51" s="574">
        <v>201.65803425301809</v>
      </c>
      <c r="G51" s="574">
        <v>212.23981372671699</v>
      </c>
      <c r="H51" s="581">
        <v>194.36855992766294</v>
      </c>
      <c r="I51" s="574">
        <v>167.03055869808702</v>
      </c>
      <c r="J51" s="574">
        <v>148.1836026652494</v>
      </c>
      <c r="K51" s="574">
        <v>235.56659591766854</v>
      </c>
      <c r="L51" s="574">
        <v>224.17576175261792</v>
      </c>
      <c r="M51" s="574">
        <v>190.43360474684263</v>
      </c>
      <c r="N51" s="538">
        <v>228.66491934123832</v>
      </c>
    </row>
    <row r="52" spans="1:14" x14ac:dyDescent="0.25">
      <c r="A52" s="196" t="s">
        <v>216</v>
      </c>
      <c r="B52" s="560">
        <v>129.11121597655867</v>
      </c>
      <c r="C52" s="535">
        <v>116.71151286492118</v>
      </c>
      <c r="D52" s="561">
        <v>130.06553401585248</v>
      </c>
      <c r="E52" s="562">
        <v>105.34712345999922</v>
      </c>
      <c r="F52" s="562">
        <v>129.9781427991542</v>
      </c>
      <c r="G52" s="562">
        <v>104.44953573499799</v>
      </c>
      <c r="H52" s="580">
        <v>197.86372989529124</v>
      </c>
      <c r="I52" s="562">
        <v>108.55468235783735</v>
      </c>
      <c r="J52" s="562">
        <v>119.99471622559248</v>
      </c>
      <c r="K52" s="562">
        <v>124.66573588348653</v>
      </c>
      <c r="L52" s="562">
        <v>225.83858696812757</v>
      </c>
      <c r="M52" s="562">
        <v>147.74161022847267</v>
      </c>
      <c r="N52" s="536">
        <v>107.4652115778367</v>
      </c>
    </row>
    <row r="53" spans="1:14" x14ac:dyDescent="0.25">
      <c r="A53" s="213" t="s">
        <v>217</v>
      </c>
      <c r="B53" s="573">
        <v>100.43627709525305</v>
      </c>
      <c r="C53" s="537">
        <v>106.10127135904851</v>
      </c>
      <c r="D53" s="553">
        <v>101.82389883606658</v>
      </c>
      <c r="E53" s="574">
        <v>129.07006217076048</v>
      </c>
      <c r="F53" s="574">
        <v>51.27418288233207</v>
      </c>
      <c r="G53" s="574">
        <v>76.386696716817539</v>
      </c>
      <c r="H53" s="581">
        <v>99.470152360032188</v>
      </c>
      <c r="I53" s="574">
        <v>148.76528954031122</v>
      </c>
      <c r="J53" s="574">
        <v>71.143208182349611</v>
      </c>
      <c r="K53" s="574">
        <v>107.62815612713</v>
      </c>
      <c r="L53" s="574">
        <v>86.950516522751059</v>
      </c>
      <c r="M53" s="574">
        <v>131.54543693002995</v>
      </c>
      <c r="N53" s="538">
        <v>109.69183369512145</v>
      </c>
    </row>
    <row r="54" spans="1:14" ht="13.8" thickBot="1" x14ac:dyDescent="0.3">
      <c r="A54" s="200" t="s">
        <v>218</v>
      </c>
      <c r="B54" s="582">
        <v>96.577169624992763</v>
      </c>
      <c r="C54" s="541">
        <v>72.373199538768958</v>
      </c>
      <c r="D54" s="554">
        <v>71.92001944442201</v>
      </c>
      <c r="E54" s="583">
        <v>75.207030153868573</v>
      </c>
      <c r="F54" s="583">
        <v>107.23041834906708</v>
      </c>
      <c r="G54" s="583">
        <v>112.56625676554685</v>
      </c>
      <c r="H54" s="584">
        <v>120.70375836808664</v>
      </c>
      <c r="I54" s="583">
        <v>77.922824935365739</v>
      </c>
      <c r="J54" s="583">
        <v>65.081361690820913</v>
      </c>
      <c r="K54" s="925" t="s">
        <v>225</v>
      </c>
      <c r="L54" s="583">
        <v>87.431988703278691</v>
      </c>
      <c r="M54" s="583">
        <v>72.35612742533678</v>
      </c>
      <c r="N54" s="542">
        <v>114.00431202664348</v>
      </c>
    </row>
    <row r="55" spans="1:14" x14ac:dyDescent="0.25">
      <c r="A55" s="72" t="s">
        <v>224</v>
      </c>
      <c r="B55" s="1"/>
      <c r="C55" s="1"/>
      <c r="D55" s="1"/>
    </row>
    <row r="57" spans="1:14" ht="13.8" thickBot="1" x14ac:dyDescent="0.3">
      <c r="A57" s="1055" t="s">
        <v>506</v>
      </c>
      <c r="B57" s="1056"/>
      <c r="C57" s="1056"/>
      <c r="D57" s="1056"/>
      <c r="E57" s="1056"/>
      <c r="F57" s="1056"/>
      <c r="G57" s="1056"/>
      <c r="H57" s="1056"/>
      <c r="I57" s="1056"/>
      <c r="J57" s="1056"/>
      <c r="K57" s="1056"/>
      <c r="L57" s="1056"/>
      <c r="M57" s="1056"/>
      <c r="N57" s="1056"/>
    </row>
    <row r="58" spans="1:14" ht="13.5" customHeight="1" thickBot="1" x14ac:dyDescent="0.3">
      <c r="A58" s="566"/>
      <c r="B58" s="1059" t="s">
        <v>898</v>
      </c>
      <c r="C58" s="1060"/>
      <c r="D58" s="1060"/>
      <c r="E58" s="1060"/>
      <c r="F58" s="1060"/>
      <c r="G58" s="1060"/>
      <c r="H58" s="1060"/>
      <c r="I58" s="1060"/>
      <c r="J58" s="1060"/>
      <c r="K58" s="1060"/>
      <c r="L58" s="1060"/>
      <c r="M58" s="1060"/>
      <c r="N58" s="1060"/>
    </row>
    <row r="59" spans="1:14" ht="13.8" thickBot="1" x14ac:dyDescent="0.3">
      <c r="A59" s="310"/>
      <c r="B59" s="311" t="s">
        <v>180</v>
      </c>
      <c r="C59" s="312" t="s">
        <v>181</v>
      </c>
      <c r="D59" s="313" t="s">
        <v>182</v>
      </c>
      <c r="E59" s="313" t="s">
        <v>183</v>
      </c>
      <c r="F59" s="313" t="s">
        <v>184</v>
      </c>
      <c r="G59" s="313" t="s">
        <v>185</v>
      </c>
      <c r="H59" s="313" t="s">
        <v>186</v>
      </c>
      <c r="I59" s="313" t="s">
        <v>187</v>
      </c>
      <c r="J59" s="313" t="s">
        <v>188</v>
      </c>
      <c r="K59" s="313" t="s">
        <v>189</v>
      </c>
      <c r="L59" s="313" t="s">
        <v>190</v>
      </c>
      <c r="M59" s="313" t="s">
        <v>191</v>
      </c>
      <c r="N59" s="314" t="s">
        <v>192</v>
      </c>
    </row>
    <row r="60" spans="1:14" ht="13.8" thickBot="1" x14ac:dyDescent="0.3">
      <c r="A60" s="284" t="s">
        <v>180</v>
      </c>
      <c r="B60" s="285">
        <v>0.11136244687665298</v>
      </c>
      <c r="C60" s="286">
        <v>0.20253555264127998</v>
      </c>
      <c r="D60" s="287">
        <v>6.9940735637736617E-2</v>
      </c>
      <c r="E60" s="287">
        <v>-0.21639541539965546</v>
      </c>
      <c r="F60" s="287">
        <v>8.6878130241811347E-2</v>
      </c>
      <c r="G60" s="287">
        <v>2.9955231969156726E-2</v>
      </c>
      <c r="H60" s="287">
        <v>9.3607482059759883E-2</v>
      </c>
      <c r="I60" s="287">
        <v>-7.4254845252543555E-2</v>
      </c>
      <c r="J60" s="287">
        <v>7.285053450477541E-2</v>
      </c>
      <c r="K60" s="287">
        <v>0.44542571215577031</v>
      </c>
      <c r="L60" s="287">
        <v>0.20956874122515057</v>
      </c>
      <c r="M60" s="287">
        <v>-4.6410981183676037E-2</v>
      </c>
      <c r="N60" s="288">
        <v>0.1731506608655502</v>
      </c>
    </row>
    <row r="61" spans="1:14" ht="13.8" thickTop="1" x14ac:dyDescent="0.25">
      <c r="A61" s="299" t="s">
        <v>213</v>
      </c>
      <c r="B61" s="300">
        <v>0.11598532435882758</v>
      </c>
      <c r="C61" s="301">
        <v>-0.22610370847701611</v>
      </c>
      <c r="D61" s="302">
        <v>0.14894622612483532</v>
      </c>
      <c r="E61" s="302">
        <v>0.22952468494811185</v>
      </c>
      <c r="F61" s="302">
        <v>-5.8450023643903282E-2</v>
      </c>
      <c r="G61" s="302">
        <v>0.12041588808660819</v>
      </c>
      <c r="H61" s="576">
        <v>0.36968408072293157</v>
      </c>
      <c r="I61" s="302">
        <v>0.26494743643355889</v>
      </c>
      <c r="J61" s="302">
        <v>0.28099396229657492</v>
      </c>
      <c r="K61" s="302">
        <v>0.10170654703331095</v>
      </c>
      <c r="L61" s="302">
        <v>0.51344160971090114</v>
      </c>
      <c r="M61" s="302">
        <v>-8.249410438999738E-2</v>
      </c>
      <c r="N61" s="303">
        <v>-0.16188905686556099</v>
      </c>
    </row>
    <row r="62" spans="1:14" x14ac:dyDescent="0.25">
      <c r="A62" s="289" t="s">
        <v>214</v>
      </c>
      <c r="B62" s="290">
        <v>-3.684723066903528E-2</v>
      </c>
      <c r="C62" s="291">
        <v>4.5378443065807295E-2</v>
      </c>
      <c r="D62" s="292">
        <v>2.0816608631578415E-2</v>
      </c>
      <c r="E62" s="292">
        <v>-5.4593471778785374E-2</v>
      </c>
      <c r="F62" s="292">
        <v>-4.5695277675473212E-2</v>
      </c>
      <c r="G62" s="292">
        <v>-2.3800746007176743E-2</v>
      </c>
      <c r="H62" s="568">
        <v>0.14013717493074607</v>
      </c>
      <c r="I62" s="292">
        <v>0.1058961316510536</v>
      </c>
      <c r="J62" s="292">
        <v>-0.19175998758625967</v>
      </c>
      <c r="K62" s="292">
        <v>-0.23467308255734975</v>
      </c>
      <c r="L62" s="292">
        <v>0.15789675783251367</v>
      </c>
      <c r="M62" s="292">
        <v>-2.6321012601175697E-2</v>
      </c>
      <c r="N62" s="293">
        <v>-0.25883535731049545</v>
      </c>
    </row>
    <row r="63" spans="1:14" x14ac:dyDescent="0.25">
      <c r="A63" s="304" t="s">
        <v>215</v>
      </c>
      <c r="B63" s="305">
        <v>-3.4615474999899476E-3</v>
      </c>
      <c r="C63" s="306">
        <v>0.42539749170414209</v>
      </c>
      <c r="D63" s="307">
        <v>-0.12367677229867802</v>
      </c>
      <c r="E63" s="307">
        <v>-0.27238182409388156</v>
      </c>
      <c r="F63" s="307">
        <v>6.0321395609352013E-2</v>
      </c>
      <c r="G63" s="307">
        <v>5.2436203252035574E-2</v>
      </c>
      <c r="H63" s="567">
        <v>1.0035747894294733E-3</v>
      </c>
      <c r="I63" s="307">
        <v>-0.2585032269692118</v>
      </c>
      <c r="J63" s="307">
        <v>-0.1902816660452693</v>
      </c>
      <c r="K63" s="307">
        <v>0.36253191469542401</v>
      </c>
      <c r="L63" s="307">
        <v>9.9107344779636009E-2</v>
      </c>
      <c r="M63" s="307">
        <v>-3.8495142094059576E-2</v>
      </c>
      <c r="N63" s="309">
        <v>0.15941310634518446</v>
      </c>
    </row>
    <row r="64" spans="1:14" x14ac:dyDescent="0.25">
      <c r="A64" s="289" t="s">
        <v>216</v>
      </c>
      <c r="B64" s="290">
        <v>5.152944295538231E-2</v>
      </c>
      <c r="C64" s="291">
        <v>4.5488703068712333E-3</v>
      </c>
      <c r="D64" s="292">
        <v>0.15983486564091964</v>
      </c>
      <c r="E64" s="292">
        <v>-0.3489796227588734</v>
      </c>
      <c r="F64" s="292">
        <v>0.59276140743981065</v>
      </c>
      <c r="G64" s="292">
        <v>-0.182272959388183</v>
      </c>
      <c r="H64" s="568">
        <v>0.28692404223765688</v>
      </c>
      <c r="I64" s="292">
        <v>-0.23806068833492722</v>
      </c>
      <c r="J64" s="292">
        <v>0.11846679341573285</v>
      </c>
      <c r="K64" s="292">
        <v>4.0287340728567766E-2</v>
      </c>
      <c r="L64" s="292">
        <v>0.44368420598523195</v>
      </c>
      <c r="M64" s="292">
        <v>0.12140830857832086</v>
      </c>
      <c r="N64" s="293">
        <v>-0.15682430636294786</v>
      </c>
    </row>
    <row r="65" spans="1:14" x14ac:dyDescent="0.25">
      <c r="A65" s="304" t="s">
        <v>217</v>
      </c>
      <c r="B65" s="305">
        <v>8.77771835120007E-2</v>
      </c>
      <c r="C65" s="306">
        <v>0.13260335988672489</v>
      </c>
      <c r="D65" s="307">
        <v>-0.17984991541777517</v>
      </c>
      <c r="E65" s="307">
        <v>5.91156487274207E-2</v>
      </c>
      <c r="F65" s="307">
        <v>-0.46151175701087943</v>
      </c>
      <c r="G65" s="307">
        <v>7.7828243166554234E-2</v>
      </c>
      <c r="H65" s="567">
        <v>-0.10196032938904076</v>
      </c>
      <c r="I65" s="307">
        <v>0.53071533384779102</v>
      </c>
      <c r="J65" s="307">
        <v>-2.9262976461957302E-2</v>
      </c>
      <c r="K65" s="307">
        <v>-3.5894999524645477E-2</v>
      </c>
      <c r="L65" s="307">
        <v>-3.8299900810587206E-2</v>
      </c>
      <c r="M65" s="307">
        <v>0.45215512011132386</v>
      </c>
      <c r="N65" s="309">
        <v>-5.7765417891587956E-2</v>
      </c>
    </row>
    <row r="66" spans="1:14" ht="13.8" thickBot="1" x14ac:dyDescent="0.3">
      <c r="A66" s="329" t="s">
        <v>218</v>
      </c>
      <c r="B66" s="330">
        <v>0.19493463551556101</v>
      </c>
      <c r="C66" s="331">
        <v>-0.25312595436846319</v>
      </c>
      <c r="D66" s="332">
        <v>0.27723296255247809</v>
      </c>
      <c r="E66" s="332">
        <v>-0.33854944103353113</v>
      </c>
      <c r="F66" s="332">
        <v>0.74651770333084566</v>
      </c>
      <c r="G66" s="332">
        <v>0.48863772217002022</v>
      </c>
      <c r="H66" s="578">
        <v>0.96510598942766834</v>
      </c>
      <c r="I66" s="332">
        <v>5.4127390364935524E-2</v>
      </c>
      <c r="J66" s="332">
        <v>-0.11044113988076931</v>
      </c>
      <c r="K66" s="924" t="s">
        <v>225</v>
      </c>
      <c r="L66" s="332">
        <v>0.4138254403376167</v>
      </c>
      <c r="M66" s="332">
        <v>-4.9212202790199555E-2</v>
      </c>
      <c r="N66" s="333">
        <v>0.87570373466060936</v>
      </c>
    </row>
    <row r="67" spans="1:14" x14ac:dyDescent="0.25">
      <c r="A67" s="72" t="s">
        <v>224</v>
      </c>
    </row>
    <row r="69" spans="1:14" ht="13.8" thickBot="1" x14ac:dyDescent="0.3">
      <c r="A69" s="1055" t="s">
        <v>507</v>
      </c>
      <c r="B69" s="1055"/>
      <c r="C69" s="1055"/>
      <c r="D69" s="1055"/>
      <c r="E69" s="1055"/>
      <c r="F69" s="1055"/>
      <c r="G69" s="1055"/>
      <c r="H69" s="1055"/>
      <c r="I69" s="1055"/>
      <c r="J69" s="1055"/>
      <c r="K69" s="1055"/>
      <c r="L69" s="1055"/>
      <c r="M69" s="1055"/>
      <c r="N69" s="1055"/>
    </row>
    <row r="70" spans="1:14" ht="13.8" thickBot="1" x14ac:dyDescent="0.3">
      <c r="A70" s="255"/>
      <c r="B70" s="257" t="s">
        <v>180</v>
      </c>
      <c r="C70" s="190" t="s">
        <v>181</v>
      </c>
      <c r="D70" s="232" t="s">
        <v>182</v>
      </c>
      <c r="E70" s="258" t="s">
        <v>183</v>
      </c>
      <c r="F70" s="258" t="s">
        <v>184</v>
      </c>
      <c r="G70" s="258" t="s">
        <v>185</v>
      </c>
      <c r="H70" s="258" t="s">
        <v>186</v>
      </c>
      <c r="I70" s="258" t="s">
        <v>187</v>
      </c>
      <c r="J70" s="258" t="s">
        <v>188</v>
      </c>
      <c r="K70" s="258" t="s">
        <v>189</v>
      </c>
      <c r="L70" s="258" t="s">
        <v>190</v>
      </c>
      <c r="M70" s="258" t="s">
        <v>191</v>
      </c>
      <c r="N70" s="192" t="s">
        <v>192</v>
      </c>
    </row>
    <row r="71" spans="1:14" ht="13.8" thickBot="1" x14ac:dyDescent="0.3">
      <c r="A71" s="544" t="s">
        <v>180</v>
      </c>
      <c r="B71" s="555">
        <v>639.37721828493704</v>
      </c>
      <c r="C71" s="532">
        <v>874.73564133264676</v>
      </c>
      <c r="D71" s="556">
        <v>548.66963114182954</v>
      </c>
      <c r="E71" s="557">
        <v>597.15603839558798</v>
      </c>
      <c r="F71" s="557">
        <v>629.20431324327751</v>
      </c>
      <c r="G71" s="557">
        <v>673.37341988921185</v>
      </c>
      <c r="H71" s="557">
        <v>780.34692427015329</v>
      </c>
      <c r="I71" s="557">
        <v>598.44140078424562</v>
      </c>
      <c r="J71" s="557">
        <v>430.82420253748927</v>
      </c>
      <c r="K71" s="557">
        <v>759.21619224914195</v>
      </c>
      <c r="L71" s="557">
        <v>687.92778259272848</v>
      </c>
      <c r="M71" s="557">
        <v>615.25725021818437</v>
      </c>
      <c r="N71" s="533">
        <v>792.65693421663661</v>
      </c>
    </row>
    <row r="72" spans="1:14" ht="13.8" thickTop="1" x14ac:dyDescent="0.25">
      <c r="A72" s="250" t="s">
        <v>213</v>
      </c>
      <c r="B72" s="558">
        <v>220.87820377825133</v>
      </c>
      <c r="C72" s="48">
        <v>209.33046603459002</v>
      </c>
      <c r="D72" s="559">
        <v>205.23704989617718</v>
      </c>
      <c r="E72" s="49">
        <v>228.95626576317252</v>
      </c>
      <c r="F72" s="49">
        <v>169.39172279113129</v>
      </c>
      <c r="G72" s="49">
        <v>232.93066965173318</v>
      </c>
      <c r="H72" s="579">
        <v>239.82790175448795</v>
      </c>
      <c r="I72" s="49">
        <v>217.06789905436062</v>
      </c>
      <c r="J72" s="49">
        <v>171.90557351266875</v>
      </c>
      <c r="K72" s="49">
        <v>255.94082959885918</v>
      </c>
      <c r="L72" s="49">
        <v>310.36416043316063</v>
      </c>
      <c r="M72" s="49">
        <v>210.37750908108924</v>
      </c>
      <c r="N72" s="534">
        <v>275.23362156291017</v>
      </c>
    </row>
    <row r="73" spans="1:14" x14ac:dyDescent="0.25">
      <c r="A73" s="196" t="s">
        <v>214</v>
      </c>
      <c r="B73" s="560">
        <v>588.17389552473037</v>
      </c>
      <c r="C73" s="535">
        <v>763.08756286948403</v>
      </c>
      <c r="D73" s="561">
        <v>636.43057398178348</v>
      </c>
      <c r="E73" s="562">
        <v>628.15069462615872</v>
      </c>
      <c r="F73" s="562">
        <v>576.356393318703</v>
      </c>
      <c r="G73" s="562">
        <v>609.44548614898542</v>
      </c>
      <c r="H73" s="580">
        <v>556.73147219702628</v>
      </c>
      <c r="I73" s="562">
        <v>541.7555930938546</v>
      </c>
      <c r="J73" s="562">
        <v>415.90387520259623</v>
      </c>
      <c r="K73" s="562">
        <v>618.11435532785549</v>
      </c>
      <c r="L73" s="562">
        <v>698.63597073980975</v>
      </c>
      <c r="M73" s="562">
        <v>678.11063723084499</v>
      </c>
      <c r="N73" s="536">
        <v>458.64071336289368</v>
      </c>
    </row>
    <row r="74" spans="1:14" x14ac:dyDescent="0.25">
      <c r="A74" s="213" t="s">
        <v>215</v>
      </c>
      <c r="B74" s="573">
        <v>1012.8294544134079</v>
      </c>
      <c r="C74" s="537">
        <v>1219.3647304713525</v>
      </c>
      <c r="D74" s="553">
        <v>912.27521779419783</v>
      </c>
      <c r="E74" s="574">
        <v>994.88213147560828</v>
      </c>
      <c r="F74" s="574">
        <v>1012.6597782982321</v>
      </c>
      <c r="G74" s="574">
        <v>1016.361674661738</v>
      </c>
      <c r="H74" s="581">
        <v>946.91348117605935</v>
      </c>
      <c r="I74" s="574">
        <v>853.71050511396004</v>
      </c>
      <c r="J74" s="574">
        <v>836.90821041639333</v>
      </c>
      <c r="K74" s="574">
        <v>1114.7207832328202</v>
      </c>
      <c r="L74" s="574">
        <v>1094.8085710661312</v>
      </c>
      <c r="M74" s="574">
        <v>1015.0351644502119</v>
      </c>
      <c r="N74" s="538">
        <v>1325.8635526169414</v>
      </c>
    </row>
    <row r="75" spans="1:14" x14ac:dyDescent="0.25">
      <c r="A75" s="196" t="s">
        <v>216</v>
      </c>
      <c r="B75" s="560">
        <v>1390.6913276291223</v>
      </c>
      <c r="C75" s="535">
        <v>1367.9007615395885</v>
      </c>
      <c r="D75" s="561">
        <v>1197.0712281370431</v>
      </c>
      <c r="E75" s="562">
        <v>1141.9764705539051</v>
      </c>
      <c r="F75" s="562">
        <v>1441.1479233316272</v>
      </c>
      <c r="G75" s="562">
        <v>1137.8048533197345</v>
      </c>
      <c r="H75" s="580">
        <v>1858.0935506039539</v>
      </c>
      <c r="I75" s="562">
        <v>1251.2147986746893</v>
      </c>
      <c r="J75" s="562">
        <v>1409.0066716428473</v>
      </c>
      <c r="K75" s="562">
        <v>1276.4361620486916</v>
      </c>
      <c r="L75" s="562">
        <v>2193.5493632821099</v>
      </c>
      <c r="M75" s="562">
        <v>1616.9609366484335</v>
      </c>
      <c r="N75" s="536">
        <v>1158.3555156436164</v>
      </c>
    </row>
    <row r="76" spans="1:14" x14ac:dyDescent="0.25">
      <c r="A76" s="213" t="s">
        <v>217</v>
      </c>
      <c r="B76" s="573">
        <v>2376.9292852798862</v>
      </c>
      <c r="C76" s="537">
        <v>2373.0613829133636</v>
      </c>
      <c r="D76" s="553">
        <v>2824.9986371093205</v>
      </c>
      <c r="E76" s="574">
        <v>3027.8957071950431</v>
      </c>
      <c r="F76" s="574">
        <v>1275.0209266177092</v>
      </c>
      <c r="G76" s="574">
        <v>1865.0320983689398</v>
      </c>
      <c r="H76" s="581">
        <v>1998.4229482233184</v>
      </c>
      <c r="I76" s="574">
        <v>3322.4109435916571</v>
      </c>
      <c r="J76" s="574">
        <v>1722.4704868538859</v>
      </c>
      <c r="K76" s="574">
        <v>2471.2247910856499</v>
      </c>
      <c r="L76" s="574">
        <v>1951.3086122974005</v>
      </c>
      <c r="M76" s="574">
        <v>3856.2855443183139</v>
      </c>
      <c r="N76" s="538">
        <v>2689.4779060464571</v>
      </c>
    </row>
    <row r="77" spans="1:14" ht="13.8" thickBot="1" x14ac:dyDescent="0.3">
      <c r="A77" s="200" t="s">
        <v>218</v>
      </c>
      <c r="B77" s="582">
        <v>6975.3262719555614</v>
      </c>
      <c r="C77" s="541">
        <v>7511.2489568160636</v>
      </c>
      <c r="D77" s="554">
        <v>3105.2681540052977</v>
      </c>
      <c r="E77" s="583">
        <v>4275.4323693266897</v>
      </c>
      <c r="F77" s="583">
        <v>8727.0292513067452</v>
      </c>
      <c r="G77" s="583">
        <v>15378.835824521002</v>
      </c>
      <c r="H77" s="584">
        <v>8615.1262147754369</v>
      </c>
      <c r="I77" s="583">
        <v>6255.0537229197298</v>
      </c>
      <c r="J77" s="583">
        <v>2181.4993132997415</v>
      </c>
      <c r="K77" s="925" t="s">
        <v>225</v>
      </c>
      <c r="L77" s="583">
        <v>5245.9193221967216</v>
      </c>
      <c r="M77" s="583">
        <v>3387.1713321768621</v>
      </c>
      <c r="N77" s="542">
        <v>7870.5237307632196</v>
      </c>
    </row>
    <row r="78" spans="1:14" x14ac:dyDescent="0.25">
      <c r="A78" s="72" t="s">
        <v>224</v>
      </c>
      <c r="B78" s="1"/>
      <c r="C78" s="1"/>
      <c r="D78" s="1"/>
    </row>
    <row r="80" spans="1:14" ht="13.8" thickBot="1" x14ac:dyDescent="0.3">
      <c r="A80" s="1055" t="s">
        <v>508</v>
      </c>
      <c r="B80" s="1056"/>
      <c r="C80" s="1056"/>
      <c r="D80" s="1056"/>
      <c r="E80" s="1056"/>
      <c r="F80" s="1056"/>
      <c r="G80" s="1056"/>
      <c r="H80" s="1056"/>
      <c r="I80" s="1056"/>
      <c r="J80" s="1056"/>
      <c r="K80" s="1056"/>
      <c r="L80" s="1056"/>
      <c r="M80" s="1056"/>
      <c r="N80" s="1056"/>
    </row>
    <row r="81" spans="1:14" ht="13.5" customHeight="1" thickBot="1" x14ac:dyDescent="0.3">
      <c r="A81" s="566"/>
      <c r="B81" s="1059" t="s">
        <v>898</v>
      </c>
      <c r="C81" s="1060"/>
      <c r="D81" s="1060"/>
      <c r="E81" s="1060"/>
      <c r="F81" s="1060"/>
      <c r="G81" s="1060"/>
      <c r="H81" s="1060"/>
      <c r="I81" s="1060"/>
      <c r="J81" s="1060"/>
      <c r="K81" s="1060"/>
      <c r="L81" s="1060"/>
      <c r="M81" s="1060"/>
      <c r="N81" s="1060"/>
    </row>
    <row r="82" spans="1:14" ht="13.8" thickBot="1" x14ac:dyDescent="0.3">
      <c r="A82" s="310"/>
      <c r="B82" s="311" t="s">
        <v>180</v>
      </c>
      <c r="C82" s="312" t="s">
        <v>181</v>
      </c>
      <c r="D82" s="313" t="s">
        <v>182</v>
      </c>
      <c r="E82" s="313" t="s">
        <v>183</v>
      </c>
      <c r="F82" s="313" t="s">
        <v>184</v>
      </c>
      <c r="G82" s="313" t="s">
        <v>185</v>
      </c>
      <c r="H82" s="313" t="s">
        <v>186</v>
      </c>
      <c r="I82" s="313" t="s">
        <v>187</v>
      </c>
      <c r="J82" s="313" t="s">
        <v>188</v>
      </c>
      <c r="K82" s="313" t="s">
        <v>189</v>
      </c>
      <c r="L82" s="313" t="s">
        <v>190</v>
      </c>
      <c r="M82" s="313" t="s">
        <v>191</v>
      </c>
      <c r="N82" s="314" t="s">
        <v>192</v>
      </c>
    </row>
    <row r="83" spans="1:14" ht="13.8" thickBot="1" x14ac:dyDescent="0.3">
      <c r="A83" s="284" t="s">
        <v>180</v>
      </c>
      <c r="B83" s="285">
        <v>-2.870779054304895E-2</v>
      </c>
      <c r="C83" s="286">
        <v>-4.027206227628799E-2</v>
      </c>
      <c r="D83" s="287">
        <v>-7.2578863327907084E-2</v>
      </c>
      <c r="E83" s="287">
        <v>-8.7909903735090333E-2</v>
      </c>
      <c r="F83" s="287">
        <v>0.18485559159683995</v>
      </c>
      <c r="G83" s="287">
        <v>0.11323526323095545</v>
      </c>
      <c r="H83" s="287">
        <v>0.42718676805523947</v>
      </c>
      <c r="I83" s="287">
        <v>-6.3477431485054581E-2</v>
      </c>
      <c r="J83" s="287">
        <v>-0.24030884776358774</v>
      </c>
      <c r="K83" s="287">
        <v>-0.21556062372848162</v>
      </c>
      <c r="L83" s="287">
        <v>0.1980888422789544</v>
      </c>
      <c r="M83" s="287">
        <v>-0.10908869728034676</v>
      </c>
      <c r="N83" s="288">
        <v>5.2934057773943444E-2</v>
      </c>
    </row>
    <row r="84" spans="1:14" ht="13.8" thickTop="1" x14ac:dyDescent="0.25">
      <c r="A84" s="299" t="s">
        <v>213</v>
      </c>
      <c r="B84" s="300">
        <v>0.11598532435882758</v>
      </c>
      <c r="C84" s="301">
        <v>-0.22610370847701611</v>
      </c>
      <c r="D84" s="302">
        <v>0.14894622612483532</v>
      </c>
      <c r="E84" s="302">
        <v>0.22952468494811185</v>
      </c>
      <c r="F84" s="302">
        <v>-5.8450023643903282E-2</v>
      </c>
      <c r="G84" s="302">
        <v>0.12041588808660819</v>
      </c>
      <c r="H84" s="576">
        <v>0.36968408072293157</v>
      </c>
      <c r="I84" s="302">
        <v>0.26494743643355889</v>
      </c>
      <c r="J84" s="302">
        <v>0.28099396229657492</v>
      </c>
      <c r="K84" s="302">
        <v>0.10170654703331095</v>
      </c>
      <c r="L84" s="302">
        <v>0.51344160971090114</v>
      </c>
      <c r="M84" s="302">
        <v>-8.249410438999738E-2</v>
      </c>
      <c r="N84" s="303">
        <v>-0.16188905686556099</v>
      </c>
    </row>
    <row r="85" spans="1:14" x14ac:dyDescent="0.25">
      <c r="A85" s="289" t="s">
        <v>214</v>
      </c>
      <c r="B85" s="290">
        <v>-4.5750856631544545E-2</v>
      </c>
      <c r="C85" s="291">
        <v>7.0707678314306355E-2</v>
      </c>
      <c r="D85" s="292">
        <v>6.9390211485263809E-2</v>
      </c>
      <c r="E85" s="292">
        <v>-7.3899737301179158E-2</v>
      </c>
      <c r="F85" s="292">
        <v>-0.12119522369209879</v>
      </c>
      <c r="G85" s="292">
        <v>-6.4344793586087135E-2</v>
      </c>
      <c r="H85" s="568">
        <v>7.4114736273207749E-2</v>
      </c>
      <c r="I85" s="292">
        <v>0.1177859033753208</v>
      </c>
      <c r="J85" s="292">
        <v>-0.16332134323652281</v>
      </c>
      <c r="K85" s="292">
        <v>-0.21952784175495077</v>
      </c>
      <c r="L85" s="292">
        <v>0.14204734848003198</v>
      </c>
      <c r="M85" s="292">
        <v>8.146676248384388E-3</v>
      </c>
      <c r="N85" s="293">
        <v>-0.32476123804987611</v>
      </c>
    </row>
    <row r="86" spans="1:14" x14ac:dyDescent="0.25">
      <c r="A86" s="304" t="s">
        <v>215</v>
      </c>
      <c r="B86" s="305">
        <v>-1.1066978278756245E-2</v>
      </c>
      <c r="C86" s="306">
        <v>0.30957716366025045</v>
      </c>
      <c r="D86" s="307">
        <v>-0.11240732155241795</v>
      </c>
      <c r="E86" s="307">
        <v>-0.18603116016381682</v>
      </c>
      <c r="F86" s="307">
        <v>3.9266054755260571E-2</v>
      </c>
      <c r="G86" s="307">
        <v>3.4156204854411953E-2</v>
      </c>
      <c r="H86" s="567">
        <v>-7.8236448775359513E-4</v>
      </c>
      <c r="I86" s="307">
        <v>-0.29946717875799012</v>
      </c>
      <c r="J86" s="307">
        <v>-0.12474938862014429</v>
      </c>
      <c r="K86" s="307">
        <v>0.29657379221780689</v>
      </c>
      <c r="L86" s="307">
        <v>9.0680293734946904E-2</v>
      </c>
      <c r="M86" s="307">
        <v>-2.8583540902986648E-3</v>
      </c>
      <c r="N86" s="309">
        <v>0.30213892705989398</v>
      </c>
    </row>
    <row r="87" spans="1:14" x14ac:dyDescent="0.25">
      <c r="A87" s="289" t="s">
        <v>216</v>
      </c>
      <c r="B87" s="290">
        <v>2.318515998248083E-2</v>
      </c>
      <c r="C87" s="291">
        <v>2.5392131041545696E-2</v>
      </c>
      <c r="D87" s="292">
        <v>-0.12236472787941155</v>
      </c>
      <c r="E87" s="292">
        <v>-0.30617173614074555</v>
      </c>
      <c r="F87" s="292">
        <v>0.41310651891809891</v>
      </c>
      <c r="G87" s="292">
        <v>-0.20542031502829605</v>
      </c>
      <c r="H87" s="568">
        <v>8.3067903541804933E-2</v>
      </c>
      <c r="I87" s="292">
        <v>-0.10481176959580318</v>
      </c>
      <c r="J87" s="292">
        <v>0.13874324021227946</v>
      </c>
      <c r="K87" s="292">
        <v>-8.3493355575720019E-2</v>
      </c>
      <c r="L87" s="292">
        <v>0.37671175819831748</v>
      </c>
      <c r="M87" s="292">
        <v>0.20486045046948531</v>
      </c>
      <c r="N87" s="293">
        <v>-0.10934964590443208</v>
      </c>
    </row>
    <row r="88" spans="1:14" x14ac:dyDescent="0.25">
      <c r="A88" s="304" t="s">
        <v>217</v>
      </c>
      <c r="B88" s="305">
        <v>0.11120716091363736</v>
      </c>
      <c r="C88" s="306">
        <v>0.14620584619235055</v>
      </c>
      <c r="D88" s="307">
        <v>-4.2969701592058707E-2</v>
      </c>
      <c r="E88" s="307">
        <v>0.28630609838992394</v>
      </c>
      <c r="F88" s="307">
        <v>-0.25272361726127823</v>
      </c>
      <c r="G88" s="307">
        <v>-2.9202650481405801E-3</v>
      </c>
      <c r="H88" s="567">
        <v>-0.18089526776538789</v>
      </c>
      <c r="I88" s="307">
        <v>0.55353427555032009</v>
      </c>
      <c r="J88" s="307">
        <v>-3.6345321810830056E-2</v>
      </c>
      <c r="K88" s="307">
        <v>-8.4124136723282561E-2</v>
      </c>
      <c r="L88" s="307">
        <v>5.8230915742957023E-2</v>
      </c>
      <c r="M88" s="307">
        <v>0.67232485124452146</v>
      </c>
      <c r="N88" s="309">
        <v>-0.10267813777334556</v>
      </c>
    </row>
    <row r="89" spans="1:14" ht="13.8" thickBot="1" x14ac:dyDescent="0.3">
      <c r="A89" s="329" t="s">
        <v>218</v>
      </c>
      <c r="B89" s="330">
        <v>0.30275722795958027</v>
      </c>
      <c r="C89" s="331">
        <v>-3.667263052241243E-2</v>
      </c>
      <c r="D89" s="332">
        <v>-0.42706056828894201</v>
      </c>
      <c r="E89" s="332">
        <v>-0.37328839145121584</v>
      </c>
      <c r="F89" s="332">
        <v>1.3439352250396466</v>
      </c>
      <c r="G89" s="332">
        <v>2.5493898665477026</v>
      </c>
      <c r="H89" s="578">
        <v>0.41964266004116246</v>
      </c>
      <c r="I89" s="332">
        <v>-0.45239239919371388</v>
      </c>
      <c r="J89" s="332">
        <v>-0.53912090297789583</v>
      </c>
      <c r="K89" s="924" t="s">
        <v>225</v>
      </c>
      <c r="L89" s="332">
        <v>0.34732323501924478</v>
      </c>
      <c r="M89" s="332">
        <v>-0.21163670442766136</v>
      </c>
      <c r="N89" s="333">
        <v>0.86212835198685545</v>
      </c>
    </row>
    <row r="90" spans="1:14" x14ac:dyDescent="0.25">
      <c r="A90" s="72" t="s">
        <v>224</v>
      </c>
    </row>
  </sheetData>
  <mergeCells count="11">
    <mergeCell ref="A1:N1"/>
    <mergeCell ref="A12:N12"/>
    <mergeCell ref="A23:N23"/>
    <mergeCell ref="A34:N34"/>
    <mergeCell ref="B35:N35"/>
    <mergeCell ref="B81:N81"/>
    <mergeCell ref="A46:N46"/>
    <mergeCell ref="A57:N57"/>
    <mergeCell ref="B58:N58"/>
    <mergeCell ref="A69:N69"/>
    <mergeCell ref="A80:N80"/>
  </mergeCells>
  <pageMargins left="0.78740157480314965" right="0.59055118110236227" top="0.78740157480314965" bottom="0.39370078740157483" header="0" footer="0.39370078740157483"/>
  <pageSetup paperSize="9" scale="85" fitToHeight="0" orientation="landscape" r:id="rId1"/>
  <headerFooter scaleWithDoc="0">
    <oddFooter>&amp;R&amp;9&amp;P</oddFooter>
  </headerFooter>
  <rowBreaks count="1" manualBreakCount="1">
    <brk id="45" max="16383" man="1"/>
  </rowBreaks>
  <legacyDrawingHF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6"/>
  <sheetViews>
    <sheetView showZeros="0" zoomScaleNormal="100" workbookViewId="0"/>
  </sheetViews>
  <sheetFormatPr baseColWidth="10" defaultRowHeight="13.2" x14ac:dyDescent="0.25"/>
  <cols>
    <col min="1" max="1" width="18.33203125" customWidth="1"/>
    <col min="2" max="2" width="12.33203125" bestFit="1" customWidth="1"/>
    <col min="3" max="5" width="9.88671875" bestFit="1" customWidth="1"/>
    <col min="6" max="12" width="10.88671875" bestFit="1" customWidth="1"/>
    <col min="13" max="14" width="9.88671875" bestFit="1" customWidth="1"/>
  </cols>
  <sheetData>
    <row r="1" spans="1:14" ht="13.8" thickBot="1" x14ac:dyDescent="0.3">
      <c r="A1" s="1055" t="s">
        <v>493</v>
      </c>
      <c r="B1" s="1055"/>
      <c r="C1" s="1055"/>
      <c r="D1" s="1055"/>
      <c r="E1" s="1055"/>
      <c r="F1" s="1055"/>
      <c r="G1" s="1055"/>
      <c r="H1" s="1055"/>
      <c r="I1" s="1055"/>
      <c r="J1" s="1055"/>
      <c r="K1" s="1055"/>
      <c r="L1" s="1055"/>
      <c r="M1" s="1055"/>
      <c r="N1" s="1055"/>
    </row>
    <row r="2" spans="1:14" ht="13.8" thickBot="1" x14ac:dyDescent="0.3">
      <c r="A2" s="255"/>
      <c r="B2" s="257" t="s">
        <v>180</v>
      </c>
      <c r="C2" s="190" t="s">
        <v>181</v>
      </c>
      <c r="D2" s="232" t="s">
        <v>182</v>
      </c>
      <c r="E2" s="258" t="s">
        <v>183</v>
      </c>
      <c r="F2" s="258" t="s">
        <v>184</v>
      </c>
      <c r="G2" s="258" t="s">
        <v>185</v>
      </c>
      <c r="H2" s="258" t="s">
        <v>186</v>
      </c>
      <c r="I2" s="258" t="s">
        <v>187</v>
      </c>
      <c r="J2" s="258" t="s">
        <v>188</v>
      </c>
      <c r="K2" s="258" t="s">
        <v>189</v>
      </c>
      <c r="L2" s="258" t="s">
        <v>190</v>
      </c>
      <c r="M2" s="258" t="s">
        <v>191</v>
      </c>
      <c r="N2" s="192" t="s">
        <v>192</v>
      </c>
    </row>
    <row r="3" spans="1:14" ht="13.8" thickBot="1" x14ac:dyDescent="0.3">
      <c r="A3" s="193" t="s">
        <v>180</v>
      </c>
      <c r="B3" s="260">
        <v>1503943696.0039392</v>
      </c>
      <c r="C3" s="194">
        <v>86849456.178819969</v>
      </c>
      <c r="D3" s="261">
        <v>71151587.779892325</v>
      </c>
      <c r="E3" s="262">
        <v>77067310.913463384</v>
      </c>
      <c r="F3" s="262">
        <v>141607169.00624356</v>
      </c>
      <c r="G3" s="262">
        <v>147591576.37191531</v>
      </c>
      <c r="H3" s="262">
        <v>141089709.17776826</v>
      </c>
      <c r="I3" s="262">
        <v>170900040.69001651</v>
      </c>
      <c r="J3" s="262">
        <v>159812458.25767174</v>
      </c>
      <c r="K3" s="262">
        <v>184157920.5968098</v>
      </c>
      <c r="L3" s="262">
        <v>161230134.02072829</v>
      </c>
      <c r="M3" s="262">
        <v>84366160.726439744</v>
      </c>
      <c r="N3" s="195">
        <v>78120172.284170136</v>
      </c>
    </row>
    <row r="4" spans="1:14" ht="13.8" thickTop="1" x14ac:dyDescent="0.25">
      <c r="A4" s="250" t="s">
        <v>219</v>
      </c>
      <c r="B4" s="273">
        <v>898333024.09338856</v>
      </c>
      <c r="C4" s="35">
        <v>55621005.444580063</v>
      </c>
      <c r="D4" s="274">
        <v>42772408.340726443</v>
      </c>
      <c r="E4" s="37">
        <v>51387324.930248201</v>
      </c>
      <c r="F4" s="37">
        <v>81753362.716694534</v>
      </c>
      <c r="G4" s="37">
        <v>91416188.573538139</v>
      </c>
      <c r="H4" s="37">
        <v>73521557.760906801</v>
      </c>
      <c r="I4" s="37">
        <v>84826248.049923152</v>
      </c>
      <c r="J4" s="37">
        <v>93433055.85177514</v>
      </c>
      <c r="K4" s="37">
        <v>126888824.60803287</v>
      </c>
      <c r="L4" s="37">
        <v>106474270.9326967</v>
      </c>
      <c r="M4" s="37">
        <v>55123068.335167184</v>
      </c>
      <c r="N4" s="224">
        <v>35115708.549099386</v>
      </c>
    </row>
    <row r="5" spans="1:14" x14ac:dyDescent="0.25">
      <c r="A5" s="196" t="s">
        <v>220</v>
      </c>
      <c r="B5" s="263">
        <v>329112687.96055353</v>
      </c>
      <c r="C5" s="197">
        <v>16461509.894484069</v>
      </c>
      <c r="D5" s="264">
        <v>13063148.384963246</v>
      </c>
      <c r="E5" s="265">
        <v>13314148.243011346</v>
      </c>
      <c r="F5" s="265">
        <v>40354558.642040722</v>
      </c>
      <c r="G5" s="265">
        <v>36700362.909342691</v>
      </c>
      <c r="H5" s="265">
        <v>42382527.758649498</v>
      </c>
      <c r="I5" s="265">
        <v>37431782.414409131</v>
      </c>
      <c r="J5" s="265">
        <v>31065788.462239705</v>
      </c>
      <c r="K5" s="265">
        <v>37784885.251564547</v>
      </c>
      <c r="L5" s="265">
        <v>25189140.095581077</v>
      </c>
      <c r="M5" s="265">
        <v>10029553.744393619</v>
      </c>
      <c r="N5" s="198">
        <v>25335282.159873862</v>
      </c>
    </row>
    <row r="6" spans="1:14" ht="13.8" thickBot="1" x14ac:dyDescent="0.3">
      <c r="A6" s="315" t="s">
        <v>221</v>
      </c>
      <c r="B6" s="316">
        <v>276497983.94999695</v>
      </c>
      <c r="C6" s="242">
        <v>14766940.839755833</v>
      </c>
      <c r="D6" s="317">
        <v>15316031.054202637</v>
      </c>
      <c r="E6" s="318">
        <v>12365837.740203831</v>
      </c>
      <c r="F6" s="318">
        <v>19499247.647508305</v>
      </c>
      <c r="G6" s="318">
        <v>19475024.889034487</v>
      </c>
      <c r="H6" s="318">
        <v>25185623.658211969</v>
      </c>
      <c r="I6" s="318">
        <v>48642010.225684211</v>
      </c>
      <c r="J6" s="318">
        <v>35313613.943656892</v>
      </c>
      <c r="K6" s="318">
        <v>19484210.737212375</v>
      </c>
      <c r="L6" s="318">
        <v>29566722.992450517</v>
      </c>
      <c r="M6" s="318">
        <v>19213538.646878943</v>
      </c>
      <c r="N6" s="243">
        <v>17669181.575196896</v>
      </c>
    </row>
    <row r="7" spans="1:14" x14ac:dyDescent="0.25">
      <c r="A7" s="72"/>
      <c r="B7" s="1"/>
      <c r="C7" s="1"/>
      <c r="D7" s="1"/>
    </row>
    <row r="9" spans="1:14" ht="13.8" thickBot="1" x14ac:dyDescent="0.3">
      <c r="A9" s="1056" t="s">
        <v>494</v>
      </c>
      <c r="B9" s="1056"/>
      <c r="C9" s="1056"/>
      <c r="D9" s="1056"/>
      <c r="E9" s="1056"/>
      <c r="F9" s="1056"/>
      <c r="G9" s="1056"/>
      <c r="H9" s="1056"/>
      <c r="I9" s="1056"/>
      <c r="J9" s="1056"/>
      <c r="K9" s="1056"/>
      <c r="L9" s="1056"/>
      <c r="M9" s="1056"/>
      <c r="N9" s="1056"/>
    </row>
    <row r="10" spans="1:14" ht="13.8" thickBot="1" x14ac:dyDescent="0.3">
      <c r="A10" s="189"/>
      <c r="B10" s="259" t="s">
        <v>180</v>
      </c>
      <c r="C10" s="190" t="s">
        <v>181</v>
      </c>
      <c r="D10" s="232" t="s">
        <v>182</v>
      </c>
      <c r="E10" s="258" t="s">
        <v>183</v>
      </c>
      <c r="F10" s="258" t="s">
        <v>184</v>
      </c>
      <c r="G10" s="258" t="s">
        <v>185</v>
      </c>
      <c r="H10" s="258" t="s">
        <v>186</v>
      </c>
      <c r="I10" s="258" t="s">
        <v>187</v>
      </c>
      <c r="J10" s="258" t="s">
        <v>188</v>
      </c>
      <c r="K10" s="258" t="s">
        <v>189</v>
      </c>
      <c r="L10" s="258" t="s">
        <v>190</v>
      </c>
      <c r="M10" s="258" t="s">
        <v>191</v>
      </c>
      <c r="N10" s="258" t="s">
        <v>192</v>
      </c>
    </row>
    <row r="11" spans="1:14" ht="13.8" thickBot="1" x14ac:dyDescent="0.3">
      <c r="A11" s="203" t="s">
        <v>180</v>
      </c>
      <c r="B11" s="270">
        <v>1</v>
      </c>
      <c r="C11" s="204">
        <v>5.7747810911793929E-2</v>
      </c>
      <c r="D11" s="204">
        <v>4.7310007661155132E-2</v>
      </c>
      <c r="E11" s="204">
        <v>5.1243481466916249E-2</v>
      </c>
      <c r="F11" s="204">
        <v>9.4157227682460168E-2</v>
      </c>
      <c r="G11" s="204">
        <v>9.8136370905423001E-2</v>
      </c>
      <c r="H11" s="204">
        <v>9.3813159064831578E-2</v>
      </c>
      <c r="I11" s="204">
        <v>0.11363460024740772</v>
      </c>
      <c r="J11" s="204">
        <v>0.10626226146783434</v>
      </c>
      <c r="K11" s="204">
        <v>0.12245000998782567</v>
      </c>
      <c r="L11" s="204">
        <v>0.10720490032248255</v>
      </c>
      <c r="M11" s="204">
        <v>5.6096621802136114E-2</v>
      </c>
      <c r="N11" s="204">
        <v>5.194354847973346E-2</v>
      </c>
    </row>
    <row r="12" spans="1:14" ht="13.8" thickTop="1" x14ac:dyDescent="0.25">
      <c r="A12" s="250" t="s">
        <v>219</v>
      </c>
      <c r="B12" s="277">
        <v>1</v>
      </c>
      <c r="C12" s="218">
        <v>6.1915797318832441E-2</v>
      </c>
      <c r="D12" s="218">
        <v>4.7613086899363423E-2</v>
      </c>
      <c r="E12" s="218">
        <v>5.7202978797433253E-2</v>
      </c>
      <c r="F12" s="218">
        <v>9.1005629899002405E-2</v>
      </c>
      <c r="G12" s="218">
        <v>0.10176202602124837</v>
      </c>
      <c r="H12" s="218">
        <v>8.1842207498834724E-2</v>
      </c>
      <c r="I12" s="218">
        <v>9.4426282653396934E-2</v>
      </c>
      <c r="J12" s="218">
        <v>0.10400714806857871</v>
      </c>
      <c r="K12" s="218">
        <v>0.1412492040310897</v>
      </c>
      <c r="L12" s="218">
        <v>0.11852427560497641</v>
      </c>
      <c r="M12" s="218">
        <v>6.1361507210311264E-2</v>
      </c>
      <c r="N12" s="218">
        <v>3.9089855996932425E-2</v>
      </c>
    </row>
    <row r="13" spans="1:14" x14ac:dyDescent="0.25">
      <c r="A13" s="196" t="s">
        <v>220</v>
      </c>
      <c r="B13" s="271">
        <v>1</v>
      </c>
      <c r="C13" s="206">
        <v>5.001785253705289E-2</v>
      </c>
      <c r="D13" s="206">
        <v>3.969202301470965E-2</v>
      </c>
      <c r="E13" s="206">
        <v>4.0454679293941836E-2</v>
      </c>
      <c r="F13" s="206">
        <v>0.12261623485897785</v>
      </c>
      <c r="G13" s="206">
        <v>0.11151305996972528</v>
      </c>
      <c r="H13" s="206">
        <v>0.12877816416403048</v>
      </c>
      <c r="I13" s="206">
        <v>0.11373545835126112</v>
      </c>
      <c r="J13" s="206">
        <v>9.4392557925214837E-2</v>
      </c>
      <c r="K13" s="206">
        <v>0.11480835177066565</v>
      </c>
      <c r="L13" s="206">
        <v>7.6536520824138421E-2</v>
      </c>
      <c r="M13" s="206">
        <v>3.047452775687497E-2</v>
      </c>
      <c r="N13" s="206">
        <v>7.698056953340697E-2</v>
      </c>
    </row>
    <row r="14" spans="1:14" ht="13.8" thickBot="1" x14ac:dyDescent="0.3">
      <c r="A14" s="315" t="s">
        <v>221</v>
      </c>
      <c r="B14" s="338">
        <v>1</v>
      </c>
      <c r="C14" s="321">
        <v>5.3407047056177985E-2</v>
      </c>
      <c r="D14" s="321">
        <v>5.5392921262574023E-2</v>
      </c>
      <c r="E14" s="321">
        <v>4.4723066561093337E-2</v>
      </c>
      <c r="F14" s="321">
        <v>7.0522205511034136E-2</v>
      </c>
      <c r="G14" s="321">
        <v>7.0434599959167996E-2</v>
      </c>
      <c r="H14" s="321">
        <v>9.1087910654591403E-2</v>
      </c>
      <c r="I14" s="321">
        <v>0.17592175368078211</v>
      </c>
      <c r="J14" s="321">
        <v>0.12771743735405736</v>
      </c>
      <c r="K14" s="321">
        <v>7.046782207546215E-2</v>
      </c>
      <c r="L14" s="321">
        <v>0.10693287007039258</v>
      </c>
      <c r="M14" s="321">
        <v>6.9488892368754482E-2</v>
      </c>
      <c r="N14" s="321">
        <v>6.3903473445912226E-2</v>
      </c>
    </row>
    <row r="15" spans="1:14" x14ac:dyDescent="0.25">
      <c r="A15" s="72"/>
    </row>
    <row r="17" spans="1:14" ht="13.8" thickBot="1" x14ac:dyDescent="0.3">
      <c r="A17" s="1056" t="s">
        <v>495</v>
      </c>
      <c r="B17" s="1056"/>
      <c r="C17" s="1056"/>
      <c r="D17" s="1056"/>
      <c r="E17" s="1056"/>
      <c r="F17" s="1056"/>
      <c r="G17" s="1056"/>
      <c r="H17" s="1056"/>
      <c r="I17" s="1056"/>
      <c r="J17" s="1056"/>
      <c r="K17" s="1056"/>
      <c r="L17" s="1056"/>
      <c r="M17" s="1056"/>
      <c r="N17" s="1056"/>
    </row>
    <row r="18" spans="1:14" ht="13.8" thickBot="1" x14ac:dyDescent="0.3">
      <c r="A18" s="189"/>
      <c r="B18" s="259" t="s">
        <v>180</v>
      </c>
      <c r="C18" s="190" t="s">
        <v>181</v>
      </c>
      <c r="D18" s="232" t="s">
        <v>182</v>
      </c>
      <c r="E18" s="258" t="s">
        <v>183</v>
      </c>
      <c r="F18" s="258" t="s">
        <v>184</v>
      </c>
      <c r="G18" s="258" t="s">
        <v>185</v>
      </c>
      <c r="H18" s="258" t="s">
        <v>186</v>
      </c>
      <c r="I18" s="258" t="s">
        <v>187</v>
      </c>
      <c r="J18" s="258" t="s">
        <v>188</v>
      </c>
      <c r="K18" s="258" t="s">
        <v>189</v>
      </c>
      <c r="L18" s="258" t="s">
        <v>190</v>
      </c>
      <c r="M18" s="258" t="s">
        <v>191</v>
      </c>
      <c r="N18" s="258" t="s">
        <v>192</v>
      </c>
    </row>
    <row r="19" spans="1:14" ht="13.8" thickBot="1" x14ac:dyDescent="0.3">
      <c r="A19" s="203" t="s">
        <v>180</v>
      </c>
      <c r="B19" s="270">
        <v>1</v>
      </c>
      <c r="C19" s="204">
        <v>1</v>
      </c>
      <c r="D19" s="204">
        <v>1</v>
      </c>
      <c r="E19" s="204">
        <v>1</v>
      </c>
      <c r="F19" s="204">
        <v>1</v>
      </c>
      <c r="G19" s="204">
        <v>1</v>
      </c>
      <c r="H19" s="204">
        <v>1</v>
      </c>
      <c r="I19" s="204">
        <v>1</v>
      </c>
      <c r="J19" s="204">
        <v>1</v>
      </c>
      <c r="K19" s="204">
        <v>1</v>
      </c>
      <c r="L19" s="204">
        <v>1</v>
      </c>
      <c r="M19" s="204">
        <v>1</v>
      </c>
      <c r="N19" s="204">
        <v>1</v>
      </c>
    </row>
    <row r="20" spans="1:14" ht="13.8" thickTop="1" x14ac:dyDescent="0.25">
      <c r="A20" s="250" t="s">
        <v>219</v>
      </c>
      <c r="B20" s="277">
        <v>0.59731825498541513</v>
      </c>
      <c r="C20" s="218">
        <v>0.6404300946923418</v>
      </c>
      <c r="D20" s="218">
        <v>0.60114481876417192</v>
      </c>
      <c r="E20" s="218">
        <v>0.66678497434469353</v>
      </c>
      <c r="F20" s="218">
        <v>0.57732502733028979</v>
      </c>
      <c r="G20" s="218">
        <v>0.61938621986920794</v>
      </c>
      <c r="H20" s="218">
        <v>0.52109794675579157</v>
      </c>
      <c r="I20" s="218">
        <v>0.49635007521024221</v>
      </c>
      <c r="J20" s="218">
        <v>0.5846418788022737</v>
      </c>
      <c r="K20" s="218">
        <v>0.68902181452102573</v>
      </c>
      <c r="L20" s="218">
        <v>0.66038691575489239</v>
      </c>
      <c r="M20" s="218">
        <v>0.65337888865069582</v>
      </c>
      <c r="N20" s="218">
        <v>0.44950884672095187</v>
      </c>
    </row>
    <row r="21" spans="1:14" x14ac:dyDescent="0.25">
      <c r="A21" s="196" t="s">
        <v>220</v>
      </c>
      <c r="B21" s="271">
        <v>0.21883311777895939</v>
      </c>
      <c r="C21" s="206">
        <v>0.18954073656593082</v>
      </c>
      <c r="D21" s="206">
        <v>0.18359602072934955</v>
      </c>
      <c r="E21" s="206">
        <v>0.17275999493431674</v>
      </c>
      <c r="F21" s="206">
        <v>0.28497539302026059</v>
      </c>
      <c r="G21" s="206">
        <v>0.24866163646671557</v>
      </c>
      <c r="H21" s="206">
        <v>0.30039418186941574</v>
      </c>
      <c r="I21" s="206">
        <v>0.21902734641417665</v>
      </c>
      <c r="J21" s="206">
        <v>0.1943890282455398</v>
      </c>
      <c r="K21" s="206">
        <v>0.20517654157428133</v>
      </c>
      <c r="L21" s="206">
        <v>0.15623096915830062</v>
      </c>
      <c r="M21" s="206">
        <v>0.11888123932668693</v>
      </c>
      <c r="N21" s="206">
        <v>0.32431165240796161</v>
      </c>
    </row>
    <row r="22" spans="1:14" ht="13.8" thickBot="1" x14ac:dyDescent="0.3">
      <c r="A22" s="315" t="s">
        <v>221</v>
      </c>
      <c r="B22" s="338">
        <v>0.18384862723562542</v>
      </c>
      <c r="C22" s="321">
        <v>0.17002916874172733</v>
      </c>
      <c r="D22" s="321">
        <v>0.2152591605064785</v>
      </c>
      <c r="E22" s="321">
        <v>0.16045503072098968</v>
      </c>
      <c r="F22" s="321">
        <v>0.13769957964944959</v>
      </c>
      <c r="G22" s="321">
        <v>0.13195214366407651</v>
      </c>
      <c r="H22" s="321">
        <v>0.17850787137479271</v>
      </c>
      <c r="I22" s="321">
        <v>0.28462257837558103</v>
      </c>
      <c r="J22" s="321">
        <v>0.2209690929521865</v>
      </c>
      <c r="K22" s="321">
        <v>0.10580164390469286</v>
      </c>
      <c r="L22" s="321">
        <v>0.18338211508680702</v>
      </c>
      <c r="M22" s="321">
        <v>0.22773987202261722</v>
      </c>
      <c r="N22" s="321">
        <v>0.22617950087108663</v>
      </c>
    </row>
    <row r="23" spans="1:14" x14ac:dyDescent="0.25">
      <c r="A23" s="72"/>
    </row>
    <row r="25" spans="1:14" ht="13.8" thickBot="1" x14ac:dyDescent="0.3">
      <c r="A25" s="1055" t="s">
        <v>496</v>
      </c>
      <c r="B25" s="1056"/>
      <c r="C25" s="1056"/>
      <c r="D25" s="1056"/>
      <c r="E25" s="1056"/>
      <c r="F25" s="1056"/>
      <c r="G25" s="1056"/>
      <c r="H25" s="1056"/>
      <c r="I25" s="1056"/>
      <c r="J25" s="1056"/>
      <c r="K25" s="1056"/>
      <c r="L25" s="1056"/>
      <c r="M25" s="1056"/>
      <c r="N25" s="1056"/>
    </row>
    <row r="26" spans="1:14" ht="13.5" customHeight="1" thickBot="1" x14ac:dyDescent="0.3">
      <c r="A26" s="566"/>
      <c r="B26" s="1059" t="s">
        <v>898</v>
      </c>
      <c r="C26" s="1060"/>
      <c r="D26" s="1060"/>
      <c r="E26" s="1060"/>
      <c r="F26" s="1060"/>
      <c r="G26" s="1060"/>
      <c r="H26" s="1060"/>
      <c r="I26" s="1060"/>
      <c r="J26" s="1060"/>
      <c r="K26" s="1060"/>
      <c r="L26" s="1060"/>
      <c r="M26" s="1060"/>
      <c r="N26" s="1060"/>
    </row>
    <row r="27" spans="1:14" ht="13.8" thickBot="1" x14ac:dyDescent="0.3">
      <c r="A27" s="310"/>
      <c r="B27" s="311" t="s">
        <v>180</v>
      </c>
      <c r="C27" s="312" t="s">
        <v>181</v>
      </c>
      <c r="D27" s="313" t="s">
        <v>182</v>
      </c>
      <c r="E27" s="313" t="s">
        <v>183</v>
      </c>
      <c r="F27" s="313" t="s">
        <v>184</v>
      </c>
      <c r="G27" s="313" t="s">
        <v>185</v>
      </c>
      <c r="H27" s="313" t="s">
        <v>186</v>
      </c>
      <c r="I27" s="313" t="s">
        <v>187</v>
      </c>
      <c r="J27" s="313" t="s">
        <v>188</v>
      </c>
      <c r="K27" s="313" t="s">
        <v>189</v>
      </c>
      <c r="L27" s="313" t="s">
        <v>190</v>
      </c>
      <c r="M27" s="313" t="s">
        <v>191</v>
      </c>
      <c r="N27" s="314" t="s">
        <v>192</v>
      </c>
    </row>
    <row r="28" spans="1:14" ht="13.8" thickBot="1" x14ac:dyDescent="0.3">
      <c r="A28" s="284" t="s">
        <v>180</v>
      </c>
      <c r="B28" s="285">
        <v>6.0355992889210341E-2</v>
      </c>
      <c r="C28" s="286">
        <v>-4.1528032065444198E-2</v>
      </c>
      <c r="D28" s="287">
        <v>-7.9289242486077272E-2</v>
      </c>
      <c r="E28" s="287">
        <v>-4.3877010927919957E-2</v>
      </c>
      <c r="F28" s="287">
        <v>0.57571459654782142</v>
      </c>
      <c r="G28" s="287">
        <v>0.39446163955985547</v>
      </c>
      <c r="H28" s="287">
        <v>0.58664330112899443</v>
      </c>
      <c r="I28" s="287">
        <v>2.7804891492916317E-2</v>
      </c>
      <c r="J28" s="287">
        <v>-0.1172235642828735</v>
      </c>
      <c r="K28" s="287">
        <v>-0.15432721308007724</v>
      </c>
      <c r="L28" s="287">
        <v>0.24102445514543058</v>
      </c>
      <c r="M28" s="287">
        <v>-0.10285893988575567</v>
      </c>
      <c r="N28" s="288">
        <v>-0.18775785472008921</v>
      </c>
    </row>
    <row r="29" spans="1:14" ht="13.8" thickTop="1" x14ac:dyDescent="0.25">
      <c r="A29" s="299" t="s">
        <v>219</v>
      </c>
      <c r="B29" s="300">
        <v>0.10239443542652116</v>
      </c>
      <c r="C29" s="301">
        <v>0.23459256962919195</v>
      </c>
      <c r="D29" s="302">
        <v>-0.11905968879326911</v>
      </c>
      <c r="E29" s="302">
        <v>-0.16647424435482627</v>
      </c>
      <c r="F29" s="302">
        <v>0.29583473947876859</v>
      </c>
      <c r="G29" s="302">
        <v>0.21774249161146075</v>
      </c>
      <c r="H29" s="576">
        <v>0.15910983159581416</v>
      </c>
      <c r="I29" s="302">
        <v>-8.0536051402440578E-2</v>
      </c>
      <c r="J29" s="302">
        <v>8.1367153229148226E-3</v>
      </c>
      <c r="K29" s="302">
        <v>0.51327358472019902</v>
      </c>
      <c r="L29" s="302">
        <v>0.35366842049107672</v>
      </c>
      <c r="M29" s="302">
        <v>-0.11104385212069345</v>
      </c>
      <c r="N29" s="303">
        <v>-0.27741472917684717</v>
      </c>
    </row>
    <row r="30" spans="1:14" x14ac:dyDescent="0.25">
      <c r="A30" s="289" t="s">
        <v>220</v>
      </c>
      <c r="B30" s="290">
        <v>0.19557756114196079</v>
      </c>
      <c r="C30" s="291">
        <v>-0.14380083790510323</v>
      </c>
      <c r="D30" s="292">
        <v>-0.11150636187361829</v>
      </c>
      <c r="E30" s="292">
        <v>0.91396609268308548</v>
      </c>
      <c r="F30" s="292">
        <v>2.4794112868139724</v>
      </c>
      <c r="G30" s="292">
        <v>1.3967796316036885</v>
      </c>
      <c r="H30" s="568">
        <v>1.9700249448610339</v>
      </c>
      <c r="I30" s="292">
        <v>-0.29900546841207998</v>
      </c>
      <c r="J30" s="292">
        <v>-0.40045094260814362</v>
      </c>
      <c r="K30" s="292">
        <v>0.58107603978644429</v>
      </c>
      <c r="L30" s="292">
        <v>-0.15522605239997622</v>
      </c>
      <c r="M30" s="292">
        <v>2.2022059003712124E-2</v>
      </c>
      <c r="N30" s="293">
        <v>3.5499515871167286E-2</v>
      </c>
    </row>
    <row r="31" spans="1:14" ht="13.8" thickBot="1" x14ac:dyDescent="0.3">
      <c r="A31" s="279" t="s">
        <v>221</v>
      </c>
      <c r="B31" s="280">
        <v>-0.15745719959660087</v>
      </c>
      <c r="C31" s="281">
        <v>-0.43924502641753271</v>
      </c>
      <c r="D31" s="282">
        <v>9.218675032559287E-2</v>
      </c>
      <c r="E31" s="282">
        <v>3.0735198016208498E-2</v>
      </c>
      <c r="F31" s="282">
        <v>0.28444265293456095</v>
      </c>
      <c r="G31" s="282">
        <v>0.25981147136895699</v>
      </c>
      <c r="H31" s="323">
        <v>1.2439129118844807</v>
      </c>
      <c r="I31" s="282">
        <v>1.3586947262402944</v>
      </c>
      <c r="J31" s="282">
        <v>-3.3554541613134092E-2</v>
      </c>
      <c r="K31" s="282">
        <v>-0.82289693160883104</v>
      </c>
      <c r="L31" s="282">
        <v>0.37883504286453817</v>
      </c>
      <c r="M31" s="282">
        <v>-0.13517589474395031</v>
      </c>
      <c r="N31" s="283">
        <v>-0.23557625909156932</v>
      </c>
    </row>
    <row r="32" spans="1:14" x14ac:dyDescent="0.25">
      <c r="A32" s="164"/>
    </row>
    <row r="34" spans="1:14" ht="13.8" thickBot="1" x14ac:dyDescent="0.3">
      <c r="A34" s="1055" t="s">
        <v>497</v>
      </c>
      <c r="B34" s="1055"/>
      <c r="C34" s="1055"/>
      <c r="D34" s="1055"/>
      <c r="E34" s="1055"/>
      <c r="F34" s="1055"/>
      <c r="G34" s="1055"/>
      <c r="H34" s="1055"/>
      <c r="I34" s="1055"/>
      <c r="J34" s="1055"/>
      <c r="K34" s="1055"/>
      <c r="L34" s="1055"/>
      <c r="M34" s="1055"/>
      <c r="N34" s="1055"/>
    </row>
    <row r="35" spans="1:14" ht="13.8" thickBot="1" x14ac:dyDescent="0.3">
      <c r="A35" s="255"/>
      <c r="B35" s="257" t="s">
        <v>180</v>
      </c>
      <c r="C35" s="190" t="s">
        <v>181</v>
      </c>
      <c r="D35" s="232" t="s">
        <v>182</v>
      </c>
      <c r="E35" s="258" t="s">
        <v>183</v>
      </c>
      <c r="F35" s="258" t="s">
        <v>184</v>
      </c>
      <c r="G35" s="258" t="s">
        <v>185</v>
      </c>
      <c r="H35" s="258" t="s">
        <v>186</v>
      </c>
      <c r="I35" s="258" t="s">
        <v>187</v>
      </c>
      <c r="J35" s="258" t="s">
        <v>188</v>
      </c>
      <c r="K35" s="258" t="s">
        <v>189</v>
      </c>
      <c r="L35" s="258" t="s">
        <v>190</v>
      </c>
      <c r="M35" s="258" t="s">
        <v>191</v>
      </c>
      <c r="N35" s="192" t="s">
        <v>192</v>
      </c>
    </row>
    <row r="36" spans="1:14" ht="13.8" thickBot="1" x14ac:dyDescent="0.3">
      <c r="A36" s="544" t="s">
        <v>180</v>
      </c>
      <c r="B36" s="585">
        <v>178.82939536013097</v>
      </c>
      <c r="C36" s="586">
        <v>170.8441885799806</v>
      </c>
      <c r="D36" s="587">
        <v>174.324561175273</v>
      </c>
      <c r="E36" s="588">
        <v>179.66302251645388</v>
      </c>
      <c r="F36" s="588">
        <v>177.22476575764708</v>
      </c>
      <c r="G36" s="588">
        <v>196.77131696390015</v>
      </c>
      <c r="H36" s="588">
        <v>177.68194656731643</v>
      </c>
      <c r="I36" s="588">
        <v>156.12826319782494</v>
      </c>
      <c r="J36" s="588">
        <v>140.58419115001141</v>
      </c>
      <c r="K36" s="588">
        <v>209.26240856250422</v>
      </c>
      <c r="L36" s="588">
        <v>233.66340517272732</v>
      </c>
      <c r="M36" s="588">
        <v>184.50411712692724</v>
      </c>
      <c r="N36" s="589">
        <v>168.8608521197294</v>
      </c>
    </row>
    <row r="37" spans="1:14" ht="13.8" thickTop="1" x14ac:dyDescent="0.25">
      <c r="A37" s="250" t="s">
        <v>219</v>
      </c>
      <c r="B37" s="590">
        <v>266.07629983347181</v>
      </c>
      <c r="C37" s="591">
        <v>337.82188297843027</v>
      </c>
      <c r="D37" s="592">
        <v>272.35501320442427</v>
      </c>
      <c r="E37" s="593">
        <v>282.9304440036118</v>
      </c>
      <c r="F37" s="593">
        <v>266.19787517193134</v>
      </c>
      <c r="G37" s="593">
        <v>278.94767056638375</v>
      </c>
      <c r="H37" s="593">
        <v>268.52217391134309</v>
      </c>
      <c r="I37" s="593">
        <v>244.51710189298697</v>
      </c>
      <c r="J37" s="593">
        <v>193.95138747484089</v>
      </c>
      <c r="K37" s="593">
        <v>262.59668948258576</v>
      </c>
      <c r="L37" s="593">
        <v>319.98694176235858</v>
      </c>
      <c r="M37" s="593">
        <v>290.01274768127701</v>
      </c>
      <c r="N37" s="594">
        <v>270.95618854980052</v>
      </c>
    </row>
    <row r="38" spans="1:14" x14ac:dyDescent="0.25">
      <c r="A38" s="196" t="s">
        <v>220</v>
      </c>
      <c r="B38" s="595">
        <v>127.51251774873496</v>
      </c>
      <c r="C38" s="596">
        <v>85.499916141065697</v>
      </c>
      <c r="D38" s="597">
        <v>144.36783023777383</v>
      </c>
      <c r="E38" s="598">
        <v>96.729426857801741</v>
      </c>
      <c r="F38" s="598">
        <v>134.44751939338681</v>
      </c>
      <c r="G38" s="598">
        <v>139.90693975605515</v>
      </c>
      <c r="H38" s="598">
        <v>129.63121606303369</v>
      </c>
      <c r="I38" s="598">
        <v>106.02487045978081</v>
      </c>
      <c r="J38" s="598">
        <v>122.70691159920808</v>
      </c>
      <c r="K38" s="598">
        <v>154.37437472139234</v>
      </c>
      <c r="L38" s="598">
        <v>151.15269862931885</v>
      </c>
      <c r="M38" s="598">
        <v>129.7968674917262</v>
      </c>
      <c r="N38" s="599">
        <v>143.91233583884144</v>
      </c>
    </row>
    <row r="39" spans="1:14" ht="13.8" thickBot="1" x14ac:dyDescent="0.3">
      <c r="A39" s="315" t="s">
        <v>221</v>
      </c>
      <c r="B39" s="810">
        <v>112.73256150543828</v>
      </c>
      <c r="C39" s="811">
        <v>97.680238977124517</v>
      </c>
      <c r="D39" s="812">
        <v>95.353232669465427</v>
      </c>
      <c r="E39" s="813">
        <v>112.73824161876675</v>
      </c>
      <c r="F39" s="813">
        <v>101.68577790478969</v>
      </c>
      <c r="G39" s="813">
        <v>121.69711977751452</v>
      </c>
      <c r="H39" s="813">
        <v>130.28617153933317</v>
      </c>
      <c r="I39" s="813">
        <v>123.25274604647018</v>
      </c>
      <c r="J39" s="813">
        <v>87.873449880627604</v>
      </c>
      <c r="K39" s="813">
        <v>128.13159539967396</v>
      </c>
      <c r="L39" s="813">
        <v>155.11017943178186</v>
      </c>
      <c r="M39" s="813">
        <v>101.16828713497695</v>
      </c>
      <c r="N39" s="814">
        <v>112.55359332841</v>
      </c>
    </row>
    <row r="40" spans="1:14" x14ac:dyDescent="0.25">
      <c r="A40" s="72"/>
      <c r="B40" s="1"/>
      <c r="C40" s="1"/>
      <c r="D40" s="1"/>
    </row>
    <row r="42" spans="1:14" ht="13.8" thickBot="1" x14ac:dyDescent="0.3">
      <c r="A42" s="1055" t="s">
        <v>498</v>
      </c>
      <c r="B42" s="1056"/>
      <c r="C42" s="1056"/>
      <c r="D42" s="1056"/>
      <c r="E42" s="1056"/>
      <c r="F42" s="1056"/>
      <c r="G42" s="1056"/>
      <c r="H42" s="1056"/>
      <c r="I42" s="1056"/>
      <c r="J42" s="1056"/>
      <c r="K42" s="1056"/>
      <c r="L42" s="1056"/>
      <c r="M42" s="1056"/>
      <c r="N42" s="1056"/>
    </row>
    <row r="43" spans="1:14" ht="13.5" customHeight="1" thickBot="1" x14ac:dyDescent="0.3">
      <c r="A43" s="566"/>
      <c r="B43" s="1059" t="s">
        <v>898</v>
      </c>
      <c r="C43" s="1060"/>
      <c r="D43" s="1060"/>
      <c r="E43" s="1060"/>
      <c r="F43" s="1060"/>
      <c r="G43" s="1060"/>
      <c r="H43" s="1060"/>
      <c r="I43" s="1060"/>
      <c r="J43" s="1060"/>
      <c r="K43" s="1060"/>
      <c r="L43" s="1060"/>
      <c r="M43" s="1060"/>
      <c r="N43" s="1060"/>
    </row>
    <row r="44" spans="1:14" ht="13.8" thickBot="1" x14ac:dyDescent="0.3">
      <c r="A44" s="310"/>
      <c r="B44" s="311" t="s">
        <v>180</v>
      </c>
      <c r="C44" s="312" t="s">
        <v>181</v>
      </c>
      <c r="D44" s="313" t="s">
        <v>182</v>
      </c>
      <c r="E44" s="313" t="s">
        <v>183</v>
      </c>
      <c r="F44" s="313" t="s">
        <v>184</v>
      </c>
      <c r="G44" s="313" t="s">
        <v>185</v>
      </c>
      <c r="H44" s="313" t="s">
        <v>186</v>
      </c>
      <c r="I44" s="313" t="s">
        <v>187</v>
      </c>
      <c r="J44" s="313" t="s">
        <v>188</v>
      </c>
      <c r="K44" s="313" t="s">
        <v>189</v>
      </c>
      <c r="L44" s="313" t="s">
        <v>190</v>
      </c>
      <c r="M44" s="313" t="s">
        <v>191</v>
      </c>
      <c r="N44" s="314" t="s">
        <v>192</v>
      </c>
    </row>
    <row r="45" spans="1:14" ht="13.8" thickBot="1" x14ac:dyDescent="0.3">
      <c r="A45" s="284" t="s">
        <v>180</v>
      </c>
      <c r="B45" s="285">
        <v>0.1113624468766532</v>
      </c>
      <c r="C45" s="286">
        <v>0.20253555264127909</v>
      </c>
      <c r="D45" s="287">
        <v>6.9940735637736617E-2</v>
      </c>
      <c r="E45" s="287">
        <v>-0.21639541539965468</v>
      </c>
      <c r="F45" s="287">
        <v>8.6878130241811569E-2</v>
      </c>
      <c r="G45" s="287">
        <v>2.9955231969156726E-2</v>
      </c>
      <c r="H45" s="287">
        <v>9.3607482059760327E-2</v>
      </c>
      <c r="I45" s="287">
        <v>-7.4254845252542778E-2</v>
      </c>
      <c r="J45" s="287">
        <v>7.2850534504774078E-2</v>
      </c>
      <c r="K45" s="287">
        <v>0.44542571215577054</v>
      </c>
      <c r="L45" s="287">
        <v>0.20956874122515079</v>
      </c>
      <c r="M45" s="287">
        <v>-4.6410981183675815E-2</v>
      </c>
      <c r="N45" s="288">
        <v>0.17315066086555042</v>
      </c>
    </row>
    <row r="46" spans="1:14" ht="13.8" thickTop="1" x14ac:dyDescent="0.25">
      <c r="A46" s="299" t="s">
        <v>219</v>
      </c>
      <c r="B46" s="300">
        <v>1.4245396595297555E-2</v>
      </c>
      <c r="C46" s="301">
        <v>0.27517811159733863</v>
      </c>
      <c r="D46" s="302">
        <v>-4.8982622955845545E-2</v>
      </c>
      <c r="E46" s="302">
        <v>-6.8595373158333861E-2</v>
      </c>
      <c r="F46" s="302">
        <v>-1.4518086981109013E-3</v>
      </c>
      <c r="G46" s="302">
        <v>4.8985805990696463E-2</v>
      </c>
      <c r="H46" s="576">
        <v>0.22034173751303832</v>
      </c>
      <c r="I46" s="302">
        <v>9.2729498839858593E-2</v>
      </c>
      <c r="J46" s="302">
        <v>-0.15854626476462597</v>
      </c>
      <c r="K46" s="302">
        <v>-9.4728039213804238E-2</v>
      </c>
      <c r="L46" s="302">
        <v>0.14088875319902705</v>
      </c>
      <c r="M46" s="302">
        <v>7.5263511437615227E-2</v>
      </c>
      <c r="N46" s="303">
        <v>-0.20440073434510941</v>
      </c>
    </row>
    <row r="47" spans="1:14" x14ac:dyDescent="0.25">
      <c r="A47" s="289" t="s">
        <v>220</v>
      </c>
      <c r="B47" s="290">
        <v>0.10945981128038285</v>
      </c>
      <c r="C47" s="291">
        <v>-0.15475856214327066</v>
      </c>
      <c r="D47" s="292">
        <v>0.68844436041807788</v>
      </c>
      <c r="E47" s="292">
        <v>-0.38493100474978714</v>
      </c>
      <c r="F47" s="292">
        <v>0.5241987301911295</v>
      </c>
      <c r="G47" s="292">
        <v>3.8775331295988202E-3</v>
      </c>
      <c r="H47" s="568">
        <v>0.48919309287082724</v>
      </c>
      <c r="I47" s="292">
        <v>-0.35094094950466981</v>
      </c>
      <c r="J47" s="292">
        <v>0.19600357540842417</v>
      </c>
      <c r="K47" s="292">
        <v>-0.20984690498053027</v>
      </c>
      <c r="L47" s="292">
        <v>7.0626690618211585E-2</v>
      </c>
      <c r="M47" s="292">
        <v>0.24435525901692756</v>
      </c>
      <c r="N47" s="293">
        <v>0.90598683471822872</v>
      </c>
    </row>
    <row r="48" spans="1:14" ht="13.8" thickBot="1" x14ac:dyDescent="0.3">
      <c r="A48" s="279" t="s">
        <v>221</v>
      </c>
      <c r="B48" s="280">
        <v>0.13811373948074235</v>
      </c>
      <c r="C48" s="281">
        <v>2.9971459042419157E-2</v>
      </c>
      <c r="D48" s="282">
        <v>-9.6885383648119161E-2</v>
      </c>
      <c r="E48" s="282">
        <v>-1.9220009710914421E-2</v>
      </c>
      <c r="F48" s="282">
        <v>0.22577006799830479</v>
      </c>
      <c r="G48" s="282">
        <v>0.27398265866016147</v>
      </c>
      <c r="H48" s="323">
        <v>0.10405336867233861</v>
      </c>
      <c r="I48" s="282">
        <v>0.47469006741287512</v>
      </c>
      <c r="J48" s="282">
        <v>0.14091508138603759</v>
      </c>
      <c r="K48" s="282">
        <v>0.27270508911092484</v>
      </c>
      <c r="L48" s="282">
        <v>0.30838421069366495</v>
      </c>
      <c r="M48" s="282">
        <v>-0.26210680323505986</v>
      </c>
      <c r="N48" s="283">
        <v>-1.9007388707839468E-2</v>
      </c>
    </row>
    <row r="49" spans="1:14" x14ac:dyDescent="0.25">
      <c r="A49" s="164"/>
    </row>
    <row r="51" spans="1:14" ht="13.8" thickBot="1" x14ac:dyDescent="0.3">
      <c r="A51" s="1055" t="s">
        <v>499</v>
      </c>
      <c r="B51" s="1055"/>
      <c r="C51" s="1055"/>
      <c r="D51" s="1055"/>
      <c r="E51" s="1055"/>
      <c r="F51" s="1055"/>
      <c r="G51" s="1055"/>
      <c r="H51" s="1055"/>
      <c r="I51" s="1055"/>
      <c r="J51" s="1055"/>
      <c r="K51" s="1055"/>
      <c r="L51" s="1055"/>
      <c r="M51" s="1055"/>
      <c r="N51" s="1055"/>
    </row>
    <row r="52" spans="1:14" ht="13.8" thickBot="1" x14ac:dyDescent="0.3">
      <c r="A52" s="255"/>
      <c r="B52" s="257" t="s">
        <v>180</v>
      </c>
      <c r="C52" s="190" t="s">
        <v>181</v>
      </c>
      <c r="D52" s="232" t="s">
        <v>182</v>
      </c>
      <c r="E52" s="258" t="s">
        <v>183</v>
      </c>
      <c r="F52" s="258" t="s">
        <v>184</v>
      </c>
      <c r="G52" s="258" t="s">
        <v>185</v>
      </c>
      <c r="H52" s="258" t="s">
        <v>186</v>
      </c>
      <c r="I52" s="258" t="s">
        <v>187</v>
      </c>
      <c r="J52" s="258" t="s">
        <v>188</v>
      </c>
      <c r="K52" s="258" t="s">
        <v>189</v>
      </c>
      <c r="L52" s="258" t="s">
        <v>190</v>
      </c>
      <c r="M52" s="258" t="s">
        <v>191</v>
      </c>
      <c r="N52" s="192" t="s">
        <v>192</v>
      </c>
    </row>
    <row r="53" spans="1:14" ht="13.8" thickBot="1" x14ac:dyDescent="0.3">
      <c r="A53" s="544" t="s">
        <v>180</v>
      </c>
      <c r="B53" s="555">
        <v>639.37721828493716</v>
      </c>
      <c r="C53" s="532">
        <v>874.73564133264631</v>
      </c>
      <c r="D53" s="587">
        <v>548.66963114182965</v>
      </c>
      <c r="E53" s="588">
        <v>597.15603839558764</v>
      </c>
      <c r="F53" s="588">
        <v>629.20431324327751</v>
      </c>
      <c r="G53" s="588">
        <v>673.37341988921173</v>
      </c>
      <c r="H53" s="588">
        <v>780.34692427015307</v>
      </c>
      <c r="I53" s="588">
        <v>598.44140078424596</v>
      </c>
      <c r="J53" s="588">
        <v>430.82420253748904</v>
      </c>
      <c r="K53" s="588">
        <v>759.21619224914161</v>
      </c>
      <c r="L53" s="588">
        <v>687.92778259272825</v>
      </c>
      <c r="M53" s="588">
        <v>615.25725021818448</v>
      </c>
      <c r="N53" s="589">
        <v>792.65693421663696</v>
      </c>
    </row>
    <row r="54" spans="1:14" ht="13.8" thickTop="1" x14ac:dyDescent="0.25">
      <c r="A54" s="250" t="s">
        <v>219</v>
      </c>
      <c r="B54" s="558">
        <v>679.9784358447672</v>
      </c>
      <c r="C54" s="48">
        <v>899.3377260290971</v>
      </c>
      <c r="D54" s="592">
        <v>636.46969582838335</v>
      </c>
      <c r="E54" s="593">
        <v>659.6160320824647</v>
      </c>
      <c r="F54" s="593">
        <v>663.20865762201333</v>
      </c>
      <c r="G54" s="593">
        <v>685.58859642969207</v>
      </c>
      <c r="H54" s="593">
        <v>753.67745934041716</v>
      </c>
      <c r="I54" s="593">
        <v>572.51039314928494</v>
      </c>
      <c r="J54" s="593">
        <v>492.84808101277582</v>
      </c>
      <c r="K54" s="593">
        <v>866.86394040539687</v>
      </c>
      <c r="L54" s="593">
        <v>809.95372322720232</v>
      </c>
      <c r="M54" s="593">
        <v>635.80074025383624</v>
      </c>
      <c r="N54" s="594">
        <v>608.27285756825063</v>
      </c>
    </row>
    <row r="55" spans="1:14" x14ac:dyDescent="0.25">
      <c r="A55" s="196" t="s">
        <v>220</v>
      </c>
      <c r="B55" s="595">
        <v>725.26226357051041</v>
      </c>
      <c r="C55" s="596">
        <v>1478.721696002829</v>
      </c>
      <c r="D55" s="597">
        <v>578.78262489287397</v>
      </c>
      <c r="E55" s="598">
        <v>831.13511975703966</v>
      </c>
      <c r="F55" s="598">
        <v>784.98603746584206</v>
      </c>
      <c r="G55" s="598">
        <v>866.95304386733039</v>
      </c>
      <c r="H55" s="598">
        <v>984.99320504383445</v>
      </c>
      <c r="I55" s="598">
        <v>596.54786617071215</v>
      </c>
      <c r="J55" s="598">
        <v>395.92964411098632</v>
      </c>
      <c r="K55" s="598">
        <v>840.81594515463132</v>
      </c>
      <c r="L55" s="598">
        <v>491.05581240673718</v>
      </c>
      <c r="M55" s="598">
        <v>727.15129056520436</v>
      </c>
      <c r="N55" s="599">
        <v>1577.8709672622965</v>
      </c>
    </row>
    <row r="56" spans="1:14" ht="13.8" thickBot="1" x14ac:dyDescent="0.3">
      <c r="A56" s="315" t="s">
        <v>221</v>
      </c>
      <c r="B56" s="810">
        <v>478.95300451656357</v>
      </c>
      <c r="C56" s="811">
        <v>561.31771672481125</v>
      </c>
      <c r="D56" s="812">
        <v>383.78757624203155</v>
      </c>
      <c r="E56" s="813">
        <v>351.97114375779717</v>
      </c>
      <c r="F56" s="813">
        <v>387.04272510212724</v>
      </c>
      <c r="G56" s="813">
        <v>447.5981939046369</v>
      </c>
      <c r="H56" s="813">
        <v>626.11626025608359</v>
      </c>
      <c r="I56" s="813">
        <v>651.49205326463436</v>
      </c>
      <c r="J56" s="813">
        <v>343.16657963383437</v>
      </c>
      <c r="K56" s="813">
        <v>380.19458111052552</v>
      </c>
      <c r="L56" s="813">
        <v>572.80292728623022</v>
      </c>
      <c r="M56" s="813">
        <v>524.50438409468666</v>
      </c>
      <c r="N56" s="814">
        <v>713.38700049579779</v>
      </c>
    </row>
    <row r="57" spans="1:14" x14ac:dyDescent="0.25">
      <c r="A57" s="72"/>
      <c r="B57" s="1"/>
      <c r="C57" s="1"/>
      <c r="D57" s="1"/>
    </row>
    <row r="59" spans="1:14" ht="13.8" thickBot="1" x14ac:dyDescent="0.3">
      <c r="A59" s="1055" t="s">
        <v>500</v>
      </c>
      <c r="B59" s="1056"/>
      <c r="C59" s="1056"/>
      <c r="D59" s="1056"/>
      <c r="E59" s="1056"/>
      <c r="F59" s="1056"/>
      <c r="G59" s="1056"/>
      <c r="H59" s="1056"/>
      <c r="I59" s="1056"/>
      <c r="J59" s="1056"/>
      <c r="K59" s="1056"/>
      <c r="L59" s="1056"/>
      <c r="M59" s="1056"/>
      <c r="N59" s="1056"/>
    </row>
    <row r="60" spans="1:14" ht="13.5" customHeight="1" thickBot="1" x14ac:dyDescent="0.3">
      <c r="A60" s="566"/>
      <c r="B60" s="1059" t="s">
        <v>898</v>
      </c>
      <c r="C60" s="1060"/>
      <c r="D60" s="1060"/>
      <c r="E60" s="1060"/>
      <c r="F60" s="1060"/>
      <c r="G60" s="1060"/>
      <c r="H60" s="1060"/>
      <c r="I60" s="1060"/>
      <c r="J60" s="1060"/>
      <c r="K60" s="1060"/>
      <c r="L60" s="1060"/>
      <c r="M60" s="1060"/>
      <c r="N60" s="1060"/>
    </row>
    <row r="61" spans="1:14" ht="13.8" thickBot="1" x14ac:dyDescent="0.3">
      <c r="A61" s="310"/>
      <c r="B61" s="311" t="s">
        <v>180</v>
      </c>
      <c r="C61" s="312" t="s">
        <v>181</v>
      </c>
      <c r="D61" s="313" t="s">
        <v>182</v>
      </c>
      <c r="E61" s="313" t="s">
        <v>183</v>
      </c>
      <c r="F61" s="313" t="s">
        <v>184</v>
      </c>
      <c r="G61" s="313" t="s">
        <v>185</v>
      </c>
      <c r="H61" s="313" t="s">
        <v>186</v>
      </c>
      <c r="I61" s="313" t="s">
        <v>187</v>
      </c>
      <c r="J61" s="313" t="s">
        <v>188</v>
      </c>
      <c r="K61" s="313" t="s">
        <v>189</v>
      </c>
      <c r="L61" s="313" t="s">
        <v>190</v>
      </c>
      <c r="M61" s="313" t="s">
        <v>191</v>
      </c>
      <c r="N61" s="314" t="s">
        <v>192</v>
      </c>
    </row>
    <row r="62" spans="1:14" ht="13.8" thickBot="1" x14ac:dyDescent="0.3">
      <c r="A62" s="284" t="s">
        <v>180</v>
      </c>
      <c r="B62" s="285">
        <v>-2.8707790543049172E-2</v>
      </c>
      <c r="C62" s="286">
        <v>-4.0272062276288323E-2</v>
      </c>
      <c r="D62" s="287">
        <v>-7.2578863327907084E-2</v>
      </c>
      <c r="E62" s="287">
        <v>-8.7909903735090222E-2</v>
      </c>
      <c r="F62" s="287">
        <v>0.18485559159683973</v>
      </c>
      <c r="G62" s="287">
        <v>0.11323526323095545</v>
      </c>
      <c r="H62" s="287">
        <v>0.42718676805523903</v>
      </c>
      <c r="I62" s="287">
        <v>-6.3477431485053915E-2</v>
      </c>
      <c r="J62" s="287">
        <v>-0.2403088477635883</v>
      </c>
      <c r="K62" s="287">
        <v>-0.21556062372848206</v>
      </c>
      <c r="L62" s="287">
        <v>0.19808884227895351</v>
      </c>
      <c r="M62" s="287">
        <v>-0.10908869728034609</v>
      </c>
      <c r="N62" s="288">
        <v>5.2934057773943888E-2</v>
      </c>
    </row>
    <row r="63" spans="1:14" ht="13.8" thickTop="1" x14ac:dyDescent="0.25">
      <c r="A63" s="299" t="s">
        <v>219</v>
      </c>
      <c r="B63" s="300">
        <v>2.3244066331191693E-2</v>
      </c>
      <c r="C63" s="301">
        <v>0.29762187149725028</v>
      </c>
      <c r="D63" s="302">
        <v>-7.0122305641983296E-2</v>
      </c>
      <c r="E63" s="302">
        <v>-0.14400377250136098</v>
      </c>
      <c r="F63" s="302">
        <v>0.13627319116953762</v>
      </c>
      <c r="G63" s="302">
        <v>2.7247478272157677E-2</v>
      </c>
      <c r="H63" s="576">
        <v>0.24364703762518247</v>
      </c>
      <c r="I63" s="302">
        <v>-0.14896190693176603</v>
      </c>
      <c r="J63" s="302">
        <v>-0.23597595152115458</v>
      </c>
      <c r="K63" s="302">
        <v>0.30583486636237645</v>
      </c>
      <c r="L63" s="302">
        <v>0.31546208721966829</v>
      </c>
      <c r="M63" s="302">
        <v>-0.17132467118600858</v>
      </c>
      <c r="N63" s="303">
        <v>-0.13143054579975622</v>
      </c>
    </row>
    <row r="64" spans="1:14" x14ac:dyDescent="0.25">
      <c r="A64" s="289" t="s">
        <v>220</v>
      </c>
      <c r="B64" s="290">
        <v>-4.0309985759129585E-2</v>
      </c>
      <c r="C64" s="291">
        <v>-0.76068998262730336</v>
      </c>
      <c r="D64" s="292">
        <v>-0.41775434684365498</v>
      </c>
      <c r="E64" s="292">
        <v>0.37196455422408969</v>
      </c>
      <c r="F64" s="292">
        <v>-8.3964768453353655E-2</v>
      </c>
      <c r="G64" s="292">
        <v>0.10463811907655018</v>
      </c>
      <c r="H64" s="568">
        <v>1.0076832536525071</v>
      </c>
      <c r="I64" s="292">
        <v>-9.8444766099304526E-2</v>
      </c>
      <c r="J64" s="292">
        <v>-0.33498014946507293</v>
      </c>
      <c r="K64" s="292">
        <v>0.42318718154428692</v>
      </c>
      <c r="L64" s="292">
        <v>-0.3886952020059391</v>
      </c>
      <c r="M64" s="292">
        <v>-0.15238409285185817</v>
      </c>
      <c r="N64" s="293">
        <v>3.1623060846928119E-2</v>
      </c>
    </row>
    <row r="65" spans="1:14" ht="13.8" thickBot="1" x14ac:dyDescent="0.3">
      <c r="A65" s="279" t="s">
        <v>221</v>
      </c>
      <c r="B65" s="280">
        <v>-0.17670030061369624</v>
      </c>
      <c r="C65" s="281">
        <v>-0.332808674106433</v>
      </c>
      <c r="D65" s="282">
        <v>0.22879214363673217</v>
      </c>
      <c r="E65" s="282">
        <v>-7.2164063622069508E-2</v>
      </c>
      <c r="F65" s="282">
        <v>0.213729308719113</v>
      </c>
      <c r="G65" s="282">
        <v>0.24468397178109114</v>
      </c>
      <c r="H65" s="323">
        <v>0.61113682590096952</v>
      </c>
      <c r="I65" s="282">
        <v>0.33864026919640633</v>
      </c>
      <c r="J65" s="282">
        <v>-0.16864546082728404</v>
      </c>
      <c r="K65" s="282">
        <v>-0.79874299927530779</v>
      </c>
      <c r="L65" s="282">
        <v>0.64003948169478653</v>
      </c>
      <c r="M65" s="282">
        <v>3.6709958942409138E-2</v>
      </c>
      <c r="N65" s="283">
        <v>0.30766894826161462</v>
      </c>
    </row>
    <row r="66" spans="1:14" x14ac:dyDescent="0.25">
      <c r="A66" s="164"/>
    </row>
  </sheetData>
  <mergeCells count="11">
    <mergeCell ref="A1:N1"/>
    <mergeCell ref="A9:N9"/>
    <mergeCell ref="A17:N17"/>
    <mergeCell ref="A25:N25"/>
    <mergeCell ref="B26:N26"/>
    <mergeCell ref="B60:N60"/>
    <mergeCell ref="A34:N34"/>
    <mergeCell ref="A42:N42"/>
    <mergeCell ref="B43:N43"/>
    <mergeCell ref="A51:N51"/>
    <mergeCell ref="A59:N59"/>
  </mergeCells>
  <pageMargins left="0.78740157480314965" right="0.59055118110236227" top="0.78740157480314965" bottom="0.39370078740157483" header="0" footer="0.39370078740157483"/>
  <pageSetup paperSize="9" scale="85" fitToHeight="0" orientation="landscape" r:id="rId1"/>
  <headerFooter scaleWithDoc="0">
    <oddFooter>&amp;R&amp;9&amp;P</oddFooter>
  </headerFooter>
  <rowBreaks count="1" manualBreakCount="1">
    <brk id="33" max="16383" man="1"/>
  </rowBreaks>
  <legacyDrawingHF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8"/>
  <sheetViews>
    <sheetView showZeros="0" zoomScaleNormal="100" workbookViewId="0"/>
  </sheetViews>
  <sheetFormatPr baseColWidth="10" defaultRowHeight="13.2" x14ac:dyDescent="0.25"/>
  <cols>
    <col min="1" max="1" width="19.33203125" customWidth="1"/>
    <col min="2" max="2" width="12.33203125" bestFit="1" customWidth="1"/>
    <col min="3" max="5" width="9.88671875" bestFit="1" customWidth="1"/>
    <col min="6" max="12" width="10.88671875" bestFit="1" customWidth="1"/>
    <col min="13" max="14" width="9.88671875" bestFit="1" customWidth="1"/>
  </cols>
  <sheetData>
    <row r="1" spans="1:14" ht="13.8" thickBot="1" x14ac:dyDescent="0.3">
      <c r="A1" s="1055" t="s">
        <v>485</v>
      </c>
      <c r="B1" s="1055"/>
      <c r="C1" s="1055"/>
      <c r="D1" s="1055"/>
      <c r="E1" s="1055"/>
      <c r="F1" s="1055"/>
      <c r="G1" s="1055"/>
      <c r="H1" s="1055"/>
      <c r="I1" s="1055"/>
      <c r="J1" s="1055"/>
      <c r="K1" s="1055"/>
      <c r="L1" s="1055"/>
      <c r="M1" s="1055"/>
      <c r="N1" s="1055"/>
    </row>
    <row r="2" spans="1:14" ht="13.8" thickBot="1" x14ac:dyDescent="0.3">
      <c r="A2" s="255"/>
      <c r="B2" s="257" t="s">
        <v>180</v>
      </c>
      <c r="C2" s="190" t="s">
        <v>181</v>
      </c>
      <c r="D2" s="232" t="s">
        <v>182</v>
      </c>
      <c r="E2" s="258" t="s">
        <v>183</v>
      </c>
      <c r="F2" s="258" t="s">
        <v>184</v>
      </c>
      <c r="G2" s="258" t="s">
        <v>185</v>
      </c>
      <c r="H2" s="258" t="s">
        <v>186</v>
      </c>
      <c r="I2" s="258" t="s">
        <v>187</v>
      </c>
      <c r="J2" s="258" t="s">
        <v>188</v>
      </c>
      <c r="K2" s="258" t="s">
        <v>189</v>
      </c>
      <c r="L2" s="258" t="s">
        <v>190</v>
      </c>
      <c r="M2" s="258" t="s">
        <v>191</v>
      </c>
      <c r="N2" s="192" t="s">
        <v>192</v>
      </c>
    </row>
    <row r="3" spans="1:14" ht="13.8" thickBot="1" x14ac:dyDescent="0.3">
      <c r="A3" s="193" t="s">
        <v>180</v>
      </c>
      <c r="B3" s="260">
        <v>1503943696.0039392</v>
      </c>
      <c r="C3" s="194">
        <v>86849456.178819939</v>
      </c>
      <c r="D3" s="261">
        <v>71151587.779892355</v>
      </c>
      <c r="E3" s="262">
        <v>77067310.913463399</v>
      </c>
      <c r="F3" s="262">
        <v>141607169.00624353</v>
      </c>
      <c r="G3" s="262">
        <v>147591576.37191525</v>
      </c>
      <c r="H3" s="262">
        <v>141089709.17776817</v>
      </c>
      <c r="I3" s="262">
        <v>170900040.69001669</v>
      </c>
      <c r="J3" s="262">
        <v>159812458.25767171</v>
      </c>
      <c r="K3" s="262">
        <v>184157920.59680966</v>
      </c>
      <c r="L3" s="262">
        <v>161230134.02072847</v>
      </c>
      <c r="M3" s="262">
        <v>84366160.726439714</v>
      </c>
      <c r="N3" s="195">
        <v>78120172.284170136</v>
      </c>
    </row>
    <row r="4" spans="1:14" ht="13.8" thickTop="1" x14ac:dyDescent="0.25">
      <c r="A4" s="250" t="s">
        <v>222</v>
      </c>
      <c r="B4" s="273">
        <v>1424613659.9853117</v>
      </c>
      <c r="C4" s="35">
        <v>81369959.430404276</v>
      </c>
      <c r="D4" s="274">
        <v>67751156.104505435</v>
      </c>
      <c r="E4" s="37">
        <v>74576995.825150087</v>
      </c>
      <c r="F4" s="37">
        <v>120765413.1526234</v>
      </c>
      <c r="G4" s="37">
        <v>136000561.82020023</v>
      </c>
      <c r="H4" s="37">
        <v>127550290.47011851</v>
      </c>
      <c r="I4" s="37">
        <v>166799917.32658818</v>
      </c>
      <c r="J4" s="37">
        <v>156016832.27694601</v>
      </c>
      <c r="K4" s="37">
        <v>175236942.91183698</v>
      </c>
      <c r="L4" s="37">
        <v>157874331.74087897</v>
      </c>
      <c r="M4" s="37">
        <v>83265442.865166232</v>
      </c>
      <c r="N4" s="224">
        <v>77405816.060893223</v>
      </c>
    </row>
    <row r="5" spans="1:14" ht="13.8" thickBot="1" x14ac:dyDescent="0.3">
      <c r="A5" s="200" t="s">
        <v>223</v>
      </c>
      <c r="B5" s="327">
        <v>79330036.01862748</v>
      </c>
      <c r="C5" s="201">
        <v>5479496.7484156629</v>
      </c>
      <c r="D5" s="236">
        <v>3400431.6753869159</v>
      </c>
      <c r="E5" s="328">
        <v>2490315.0883133044</v>
      </c>
      <c r="F5" s="328">
        <v>20841755.853620127</v>
      </c>
      <c r="G5" s="328">
        <v>11591014.551715016</v>
      </c>
      <c r="H5" s="328">
        <v>13539418.707649671</v>
      </c>
      <c r="I5" s="328">
        <v>4100123.3634285117</v>
      </c>
      <c r="J5" s="328">
        <v>3795625.980725714</v>
      </c>
      <c r="K5" s="328">
        <v>8920977.6849726848</v>
      </c>
      <c r="L5" s="328">
        <v>3355802.2798494906</v>
      </c>
      <c r="M5" s="328">
        <v>1100717.8612734859</v>
      </c>
      <c r="N5" s="202">
        <v>714356.22327690991</v>
      </c>
    </row>
    <row r="6" spans="1:14" x14ac:dyDescent="0.25">
      <c r="A6" s="72"/>
      <c r="B6" s="1"/>
      <c r="C6" s="1"/>
      <c r="D6" s="1"/>
    </row>
    <row r="8" spans="1:14" ht="13.8" thickBot="1" x14ac:dyDescent="0.3">
      <c r="A8" s="1056" t="s">
        <v>486</v>
      </c>
      <c r="B8" s="1056"/>
      <c r="C8" s="1056"/>
      <c r="D8" s="1056"/>
      <c r="E8" s="1056"/>
      <c r="F8" s="1056"/>
      <c r="G8" s="1056"/>
      <c r="H8" s="1056"/>
      <c r="I8" s="1056"/>
      <c r="J8" s="1056"/>
      <c r="K8" s="1056"/>
      <c r="L8" s="1056"/>
      <c r="M8" s="1056"/>
      <c r="N8" s="1056"/>
    </row>
    <row r="9" spans="1:14" ht="13.8" thickBot="1" x14ac:dyDescent="0.3">
      <c r="A9" s="189"/>
      <c r="B9" s="259" t="s">
        <v>180</v>
      </c>
      <c r="C9" s="190" t="s">
        <v>181</v>
      </c>
      <c r="D9" s="232" t="s">
        <v>182</v>
      </c>
      <c r="E9" s="258" t="s">
        <v>183</v>
      </c>
      <c r="F9" s="258" t="s">
        <v>184</v>
      </c>
      <c r="G9" s="258" t="s">
        <v>185</v>
      </c>
      <c r="H9" s="258" t="s">
        <v>186</v>
      </c>
      <c r="I9" s="258" t="s">
        <v>187</v>
      </c>
      <c r="J9" s="258" t="s">
        <v>188</v>
      </c>
      <c r="K9" s="258" t="s">
        <v>189</v>
      </c>
      <c r="L9" s="258" t="s">
        <v>190</v>
      </c>
      <c r="M9" s="258" t="s">
        <v>191</v>
      </c>
      <c r="N9" s="258" t="s">
        <v>192</v>
      </c>
    </row>
    <row r="10" spans="1:14" ht="13.8" thickBot="1" x14ac:dyDescent="0.3">
      <c r="A10" s="203" t="s">
        <v>180</v>
      </c>
      <c r="B10" s="270">
        <v>1</v>
      </c>
      <c r="C10" s="204">
        <v>5.7747810911793908E-2</v>
      </c>
      <c r="D10" s="204">
        <v>4.7310007661155153E-2</v>
      </c>
      <c r="E10" s="204">
        <v>5.1243481466916263E-2</v>
      </c>
      <c r="F10" s="204">
        <v>9.415722768246014E-2</v>
      </c>
      <c r="G10" s="204">
        <v>9.8136370905422959E-2</v>
      </c>
      <c r="H10" s="204">
        <v>9.3813159064831522E-2</v>
      </c>
      <c r="I10" s="204">
        <v>0.11363460024740785</v>
      </c>
      <c r="J10" s="204">
        <v>0.10626226146783432</v>
      </c>
      <c r="K10" s="204">
        <v>0.12245000998782557</v>
      </c>
      <c r="L10" s="204">
        <v>0.10720490032248267</v>
      </c>
      <c r="M10" s="204">
        <v>5.6096621802136093E-2</v>
      </c>
      <c r="N10" s="204">
        <v>5.194354847973346E-2</v>
      </c>
    </row>
    <row r="11" spans="1:14" ht="13.8" thickTop="1" x14ac:dyDescent="0.25">
      <c r="A11" s="250" t="s">
        <v>222</v>
      </c>
      <c r="B11" s="277">
        <v>1</v>
      </c>
      <c r="C11" s="218">
        <v>5.7117211294494555E-2</v>
      </c>
      <c r="D11" s="218">
        <v>4.7557564557680836E-2</v>
      </c>
      <c r="E11" s="218">
        <v>5.2348926533470834E-2</v>
      </c>
      <c r="F11" s="218">
        <v>8.4770641012854336E-2</v>
      </c>
      <c r="G11" s="218">
        <v>9.5464872786354196E-2</v>
      </c>
      <c r="H11" s="218">
        <v>8.9533249647089294E-2</v>
      </c>
      <c r="I11" s="218">
        <v>0.11708431697075539</v>
      </c>
      <c r="J11" s="218">
        <v>0.10951518763238209</v>
      </c>
      <c r="K11" s="218">
        <v>0.12300664231567436</v>
      </c>
      <c r="L11" s="218">
        <v>0.11081904952568454</v>
      </c>
      <c r="M11" s="218">
        <v>5.8447735834587414E-2</v>
      </c>
      <c r="N11" s="218">
        <v>5.433460188897199E-2</v>
      </c>
    </row>
    <row r="12" spans="1:14" ht="13.8" thickBot="1" x14ac:dyDescent="0.3">
      <c r="A12" s="200" t="s">
        <v>223</v>
      </c>
      <c r="B12" s="334">
        <v>1</v>
      </c>
      <c r="C12" s="208">
        <v>6.907215757634376E-2</v>
      </c>
      <c r="D12" s="208">
        <v>4.2864365706180456E-2</v>
      </c>
      <c r="E12" s="208">
        <v>3.1391831055371681E-2</v>
      </c>
      <c r="F12" s="208">
        <v>0.26272212770363895</v>
      </c>
      <c r="G12" s="208">
        <v>0.14611129823505098</v>
      </c>
      <c r="H12" s="208">
        <v>0.17067203529909505</v>
      </c>
      <c r="I12" s="208">
        <v>5.1684375416970213E-2</v>
      </c>
      <c r="J12" s="208">
        <v>4.7846013580965262E-2</v>
      </c>
      <c r="K12" s="208">
        <v>0.1124539724509636</v>
      </c>
      <c r="L12" s="208">
        <v>4.2301786917902255E-2</v>
      </c>
      <c r="M12" s="208">
        <v>1.387517158085024E-2</v>
      </c>
      <c r="N12" s="208">
        <v>9.0048644766677274E-3</v>
      </c>
    </row>
    <row r="13" spans="1:14" x14ac:dyDescent="0.25">
      <c r="A13" s="72"/>
    </row>
    <row r="15" spans="1:14" ht="13.8" thickBot="1" x14ac:dyDescent="0.3">
      <c r="A15" s="1056" t="s">
        <v>487</v>
      </c>
      <c r="B15" s="1056"/>
      <c r="C15" s="1056"/>
      <c r="D15" s="1056"/>
      <c r="E15" s="1056"/>
      <c r="F15" s="1056"/>
      <c r="G15" s="1056"/>
      <c r="H15" s="1056"/>
      <c r="I15" s="1056"/>
      <c r="J15" s="1056"/>
      <c r="K15" s="1056"/>
      <c r="L15" s="1056"/>
      <c r="M15" s="1056"/>
      <c r="N15" s="1056"/>
    </row>
    <row r="16" spans="1:14" ht="13.8" thickBot="1" x14ac:dyDescent="0.3">
      <c r="A16" s="189"/>
      <c r="B16" s="259" t="s">
        <v>180</v>
      </c>
      <c r="C16" s="190" t="s">
        <v>181</v>
      </c>
      <c r="D16" s="232" t="s">
        <v>182</v>
      </c>
      <c r="E16" s="258" t="s">
        <v>183</v>
      </c>
      <c r="F16" s="258" t="s">
        <v>184</v>
      </c>
      <c r="G16" s="258" t="s">
        <v>185</v>
      </c>
      <c r="H16" s="258" t="s">
        <v>186</v>
      </c>
      <c r="I16" s="258" t="s">
        <v>187</v>
      </c>
      <c r="J16" s="258" t="s">
        <v>188</v>
      </c>
      <c r="K16" s="258" t="s">
        <v>189</v>
      </c>
      <c r="L16" s="258" t="s">
        <v>190</v>
      </c>
      <c r="M16" s="258" t="s">
        <v>191</v>
      </c>
      <c r="N16" s="258" t="s">
        <v>192</v>
      </c>
    </row>
    <row r="17" spans="1:14" ht="13.8" thickBot="1" x14ac:dyDescent="0.3">
      <c r="A17" s="544" t="s">
        <v>180</v>
      </c>
      <c r="B17" s="270">
        <v>1</v>
      </c>
      <c r="C17" s="204">
        <v>1</v>
      </c>
      <c r="D17" s="204">
        <v>1</v>
      </c>
      <c r="E17" s="204">
        <v>1</v>
      </c>
      <c r="F17" s="204">
        <v>1</v>
      </c>
      <c r="G17" s="204">
        <v>1</v>
      </c>
      <c r="H17" s="204">
        <v>1</v>
      </c>
      <c r="I17" s="204">
        <v>1</v>
      </c>
      <c r="J17" s="204">
        <v>1</v>
      </c>
      <c r="K17" s="204">
        <v>1</v>
      </c>
      <c r="L17" s="204">
        <v>1</v>
      </c>
      <c r="M17" s="204">
        <v>1</v>
      </c>
      <c r="N17" s="204">
        <v>1</v>
      </c>
    </row>
    <row r="18" spans="1:14" ht="13.8" thickTop="1" x14ac:dyDescent="0.25">
      <c r="A18" s="250" t="s">
        <v>222</v>
      </c>
      <c r="B18" s="277">
        <v>0.94725199072983135</v>
      </c>
      <c r="C18" s="218">
        <v>0.93690810524900037</v>
      </c>
      <c r="D18" s="218">
        <v>0.95220863256198629</v>
      </c>
      <c r="E18" s="218">
        <v>0.96768649303062337</v>
      </c>
      <c r="F18" s="218">
        <v>0.85281991017911529</v>
      </c>
      <c r="G18" s="218">
        <v>0.92146560910422914</v>
      </c>
      <c r="H18" s="218">
        <v>0.90403680901637939</v>
      </c>
      <c r="I18" s="218">
        <v>0.97600864606658921</v>
      </c>
      <c r="J18" s="218">
        <v>0.97624949880561951</v>
      </c>
      <c r="K18" s="218">
        <v>0.95155800165389559</v>
      </c>
      <c r="L18" s="218">
        <v>0.97918625882046306</v>
      </c>
      <c r="M18" s="218">
        <v>0.98695308816004323</v>
      </c>
      <c r="N18" s="218">
        <v>0.99085567527067953</v>
      </c>
    </row>
    <row r="19" spans="1:14" ht="13.8" thickBot="1" x14ac:dyDescent="0.3">
      <c r="A19" s="200" t="s">
        <v>223</v>
      </c>
      <c r="B19" s="334">
        <v>5.274800927016865E-2</v>
      </c>
      <c r="C19" s="208">
        <v>6.3091894750999633E-2</v>
      </c>
      <c r="D19" s="208">
        <v>4.7791367438013627E-2</v>
      </c>
      <c r="E19" s="208">
        <v>3.2313506969376488E-2</v>
      </c>
      <c r="F19" s="208">
        <v>0.14718008982088474</v>
      </c>
      <c r="G19" s="208">
        <v>7.8534390895770897E-2</v>
      </c>
      <c r="H19" s="208">
        <v>9.5963190983620703E-2</v>
      </c>
      <c r="I19" s="208">
        <v>2.3991353933410883E-2</v>
      </c>
      <c r="J19" s="208">
        <v>2.3750501194380488E-2</v>
      </c>
      <c r="K19" s="208">
        <v>4.844199834610443E-2</v>
      </c>
      <c r="L19" s="208">
        <v>2.0813741179536906E-2</v>
      </c>
      <c r="M19" s="208">
        <v>1.3046911839956815E-2</v>
      </c>
      <c r="N19" s="208">
        <v>9.1443247293204362E-3</v>
      </c>
    </row>
    <row r="20" spans="1:14" x14ac:dyDescent="0.25">
      <c r="A20" s="72"/>
    </row>
    <row r="22" spans="1:14" ht="13.8" thickBot="1" x14ac:dyDescent="0.3">
      <c r="A22" s="1055" t="s">
        <v>488</v>
      </c>
      <c r="B22" s="1056"/>
      <c r="C22" s="1056"/>
      <c r="D22" s="1056"/>
      <c r="E22" s="1056"/>
      <c r="F22" s="1056"/>
      <c r="G22" s="1056"/>
      <c r="H22" s="1056"/>
      <c r="I22" s="1056"/>
      <c r="J22" s="1056"/>
      <c r="K22" s="1056"/>
      <c r="L22" s="1056"/>
      <c r="M22" s="1056"/>
      <c r="N22" s="1056"/>
    </row>
    <row r="23" spans="1:14" ht="13.5" customHeight="1" thickBot="1" x14ac:dyDescent="0.3">
      <c r="A23" s="566"/>
      <c r="B23" s="1059" t="s">
        <v>898</v>
      </c>
      <c r="C23" s="1060"/>
      <c r="D23" s="1060"/>
      <c r="E23" s="1060"/>
      <c r="F23" s="1060"/>
      <c r="G23" s="1060"/>
      <c r="H23" s="1060"/>
      <c r="I23" s="1060"/>
      <c r="J23" s="1060"/>
      <c r="K23" s="1060"/>
      <c r="L23" s="1060"/>
      <c r="M23" s="1060"/>
      <c r="N23" s="1060"/>
    </row>
    <row r="24" spans="1:14" ht="13.8" thickBot="1" x14ac:dyDescent="0.3">
      <c r="A24" s="310"/>
      <c r="B24" s="311" t="s">
        <v>180</v>
      </c>
      <c r="C24" s="312" t="s">
        <v>181</v>
      </c>
      <c r="D24" s="313" t="s">
        <v>182</v>
      </c>
      <c r="E24" s="313" t="s">
        <v>183</v>
      </c>
      <c r="F24" s="313" t="s">
        <v>184</v>
      </c>
      <c r="G24" s="313" t="s">
        <v>185</v>
      </c>
      <c r="H24" s="313" t="s">
        <v>186</v>
      </c>
      <c r="I24" s="313" t="s">
        <v>187</v>
      </c>
      <c r="J24" s="313" t="s">
        <v>188</v>
      </c>
      <c r="K24" s="313" t="s">
        <v>189</v>
      </c>
      <c r="L24" s="313" t="s">
        <v>190</v>
      </c>
      <c r="M24" s="313" t="s">
        <v>191</v>
      </c>
      <c r="N24" s="314" t="s">
        <v>192</v>
      </c>
    </row>
    <row r="25" spans="1:14" ht="13.8" thickBot="1" x14ac:dyDescent="0.3">
      <c r="A25" s="284" t="s">
        <v>180</v>
      </c>
      <c r="B25" s="285">
        <v>6.0355992889210341E-2</v>
      </c>
      <c r="C25" s="286">
        <v>-4.152803206544553E-2</v>
      </c>
      <c r="D25" s="287">
        <v>-7.9289242486076605E-2</v>
      </c>
      <c r="E25" s="287">
        <v>-4.3877010927919513E-2</v>
      </c>
      <c r="F25" s="287">
        <v>0.57571459654782209</v>
      </c>
      <c r="G25" s="287">
        <v>0.39446163955985503</v>
      </c>
      <c r="H25" s="287">
        <v>0.58664330112899332</v>
      </c>
      <c r="I25" s="287">
        <v>2.7804891492917205E-2</v>
      </c>
      <c r="J25" s="287">
        <v>-0.11722356428287273</v>
      </c>
      <c r="K25" s="287">
        <v>-0.15432721308007791</v>
      </c>
      <c r="L25" s="287">
        <v>0.24102445514543125</v>
      </c>
      <c r="M25" s="287">
        <v>-0.10285893988575534</v>
      </c>
      <c r="N25" s="288">
        <v>-0.18775785472008966</v>
      </c>
    </row>
    <row r="26" spans="1:14" ht="13.8" thickTop="1" x14ac:dyDescent="0.25">
      <c r="A26" s="299" t="s">
        <v>222</v>
      </c>
      <c r="B26" s="300">
        <v>8.0955577329010486E-2</v>
      </c>
      <c r="C26" s="301">
        <v>-4.3193577030977814E-2</v>
      </c>
      <c r="D26" s="302">
        <v>-7.7655574223179147E-2</v>
      </c>
      <c r="E26" s="302">
        <v>1.4969177228595365E-2</v>
      </c>
      <c r="F26" s="302">
        <v>0.38363136378887241</v>
      </c>
      <c r="G26" s="302">
        <v>0.49472546723338295</v>
      </c>
      <c r="H26" s="302">
        <v>0.79204045618227981</v>
      </c>
      <c r="I26" s="302">
        <v>7.4870121683594304E-2</v>
      </c>
      <c r="J26" s="302">
        <v>-4.5393554626032451E-2</v>
      </c>
      <c r="K26" s="302">
        <v>-0.18002295978322025</v>
      </c>
      <c r="L26" s="302">
        <v>0.34317544689286184</v>
      </c>
      <c r="M26" s="302">
        <v>-9.0102863121150678E-2</v>
      </c>
      <c r="N26" s="303">
        <v>-0.18626940949059467</v>
      </c>
    </row>
    <row r="27" spans="1:14" ht="13.8" thickBot="1" x14ac:dyDescent="0.3">
      <c r="A27" s="329" t="s">
        <v>223</v>
      </c>
      <c r="B27" s="330">
        <v>-0.2100005361002012</v>
      </c>
      <c r="C27" s="331">
        <v>-1.6094354669762279E-2</v>
      </c>
      <c r="D27" s="332">
        <v>-0.11067369384081482</v>
      </c>
      <c r="E27" s="332">
        <v>-0.65057371629764438</v>
      </c>
      <c r="F27" s="332">
        <v>7.0562021539889255</v>
      </c>
      <c r="G27" s="332">
        <v>-0.21968497870398895</v>
      </c>
      <c r="H27" s="332">
        <v>-0.23710343464652461</v>
      </c>
      <c r="I27" s="332">
        <v>-0.63046210640238609</v>
      </c>
      <c r="J27" s="332">
        <v>-0.78431657071560434</v>
      </c>
      <c r="K27" s="332">
        <v>1.1997715914951184</v>
      </c>
      <c r="L27" s="332">
        <v>-0.72890810419011953</v>
      </c>
      <c r="M27" s="332">
        <v>-0.56460182512586166</v>
      </c>
      <c r="N27" s="333">
        <v>-0.32211660939935827</v>
      </c>
    </row>
    <row r="28" spans="1:14" x14ac:dyDescent="0.25">
      <c r="A28" s="164"/>
    </row>
    <row r="29" spans="1:14" x14ac:dyDescent="0.25">
      <c r="H29" s="713"/>
    </row>
    <row r="30" spans="1:14" ht="13.8" thickBot="1" x14ac:dyDescent="0.3">
      <c r="A30" s="1055" t="s">
        <v>489</v>
      </c>
      <c r="B30" s="1055"/>
      <c r="C30" s="1055"/>
      <c r="D30" s="1055"/>
      <c r="E30" s="1055"/>
      <c r="F30" s="1055"/>
      <c r="G30" s="1055"/>
      <c r="H30" s="1055"/>
      <c r="I30" s="1055"/>
      <c r="J30" s="1055"/>
      <c r="K30" s="1055"/>
      <c r="L30" s="1055"/>
      <c r="M30" s="1055"/>
      <c r="N30" s="1055"/>
    </row>
    <row r="31" spans="1:14" ht="13.8" thickBot="1" x14ac:dyDescent="0.3">
      <c r="A31" s="255"/>
      <c r="B31" s="257" t="s">
        <v>180</v>
      </c>
      <c r="C31" s="190" t="s">
        <v>181</v>
      </c>
      <c r="D31" s="232" t="s">
        <v>182</v>
      </c>
      <c r="E31" s="258" t="s">
        <v>183</v>
      </c>
      <c r="F31" s="258" t="s">
        <v>184</v>
      </c>
      <c r="G31" s="258" t="s">
        <v>185</v>
      </c>
      <c r="H31" s="258" t="s">
        <v>186</v>
      </c>
      <c r="I31" s="258" t="s">
        <v>187</v>
      </c>
      <c r="J31" s="258" t="s">
        <v>188</v>
      </c>
      <c r="K31" s="258" t="s">
        <v>189</v>
      </c>
      <c r="L31" s="258" t="s">
        <v>190</v>
      </c>
      <c r="M31" s="258" t="s">
        <v>191</v>
      </c>
      <c r="N31" s="192" t="s">
        <v>192</v>
      </c>
    </row>
    <row r="32" spans="1:14" ht="13.8" thickBot="1" x14ac:dyDescent="0.3">
      <c r="A32" s="544" t="s">
        <v>180</v>
      </c>
      <c r="B32" s="555">
        <v>178.82939536013095</v>
      </c>
      <c r="C32" s="532">
        <v>170.84418857998054</v>
      </c>
      <c r="D32" s="556">
        <v>174.32456117527315</v>
      </c>
      <c r="E32" s="557">
        <v>179.66302251645388</v>
      </c>
      <c r="F32" s="557">
        <v>177.22476575764711</v>
      </c>
      <c r="G32" s="557">
        <v>196.77131696389998</v>
      </c>
      <c r="H32" s="557">
        <v>177.68194656731646</v>
      </c>
      <c r="I32" s="557">
        <v>156.12826319782496</v>
      </c>
      <c r="J32" s="557">
        <v>140.58419115001132</v>
      </c>
      <c r="K32" s="557">
        <v>209.26240856250408</v>
      </c>
      <c r="L32" s="557">
        <v>233.66340517272758</v>
      </c>
      <c r="M32" s="557">
        <v>184.50411712692724</v>
      </c>
      <c r="N32" s="533">
        <v>168.86085211972943</v>
      </c>
    </row>
    <row r="33" spans="1:14" ht="13.8" thickTop="1" x14ac:dyDescent="0.25">
      <c r="A33" s="250" t="s">
        <v>222</v>
      </c>
      <c r="B33" s="558">
        <v>176.04204001290367</v>
      </c>
      <c r="C33" s="48">
        <v>166.42517418854209</v>
      </c>
      <c r="D33" s="559">
        <v>170.42706745596215</v>
      </c>
      <c r="E33" s="49">
        <v>177.72280685146291</v>
      </c>
      <c r="F33" s="49">
        <v>174.39981762979676</v>
      </c>
      <c r="G33" s="49">
        <v>190.40300592823627</v>
      </c>
      <c r="H33" s="49">
        <v>171.69650420754363</v>
      </c>
      <c r="I33" s="49">
        <v>154.68706273474945</v>
      </c>
      <c r="J33" s="49">
        <v>139.13312904673134</v>
      </c>
      <c r="K33" s="49">
        <v>206.15651327601972</v>
      </c>
      <c r="L33" s="49">
        <v>234.30712410241031</v>
      </c>
      <c r="M33" s="49">
        <v>183.44162945296674</v>
      </c>
      <c r="N33" s="534">
        <v>168.50207651881979</v>
      </c>
    </row>
    <row r="34" spans="1:14" ht="13.8" thickBot="1" x14ac:dyDescent="0.3">
      <c r="A34" s="200" t="s">
        <v>223</v>
      </c>
      <c r="B34" s="582">
        <v>249.87979833317112</v>
      </c>
      <c r="C34" s="541">
        <v>282.06202453883554</v>
      </c>
      <c r="D34" s="554">
        <v>320.24237121317663</v>
      </c>
      <c r="E34" s="583">
        <v>266.93145691998586</v>
      </c>
      <c r="F34" s="583">
        <v>195.58173652551017</v>
      </c>
      <c r="G34" s="583">
        <v>323.86970542159435</v>
      </c>
      <c r="H34" s="583">
        <v>264.56903554247225</v>
      </c>
      <c r="I34" s="583">
        <v>251.42490687372288</v>
      </c>
      <c r="J34" s="583">
        <v>246.07345423350978</v>
      </c>
      <c r="K34" s="583">
        <v>297.22220513877596</v>
      </c>
      <c r="L34" s="583">
        <v>206.91936126379724</v>
      </c>
      <c r="M34" s="583">
        <v>328.38205214098622</v>
      </c>
      <c r="N34" s="542">
        <v>219.50371962608384</v>
      </c>
    </row>
    <row r="35" spans="1:14" x14ac:dyDescent="0.25">
      <c r="A35" s="72"/>
      <c r="B35" s="1"/>
      <c r="C35" s="1"/>
      <c r="D35" s="1"/>
    </row>
    <row r="37" spans="1:14" ht="27" customHeight="1" thickBot="1" x14ac:dyDescent="0.3">
      <c r="A37" s="1055" t="s">
        <v>490</v>
      </c>
      <c r="B37" s="1056"/>
      <c r="C37" s="1056"/>
      <c r="D37" s="1056"/>
      <c r="E37" s="1056"/>
      <c r="F37" s="1056"/>
      <c r="G37" s="1056"/>
      <c r="H37" s="1056"/>
      <c r="I37" s="1056"/>
      <c r="J37" s="1056"/>
      <c r="K37" s="1056"/>
      <c r="L37" s="1056"/>
      <c r="M37" s="1056"/>
      <c r="N37" s="1056"/>
    </row>
    <row r="38" spans="1:14" ht="13.5" customHeight="1" thickBot="1" x14ac:dyDescent="0.3">
      <c r="A38" s="566"/>
      <c r="B38" s="1059" t="s">
        <v>898</v>
      </c>
      <c r="C38" s="1060"/>
      <c r="D38" s="1060"/>
      <c r="E38" s="1060"/>
      <c r="F38" s="1060"/>
      <c r="G38" s="1060"/>
      <c r="H38" s="1060"/>
      <c r="I38" s="1060"/>
      <c r="J38" s="1060"/>
      <c r="K38" s="1060"/>
      <c r="L38" s="1060"/>
      <c r="M38" s="1060"/>
      <c r="N38" s="1060"/>
    </row>
    <row r="39" spans="1:14" ht="13.8" thickBot="1" x14ac:dyDescent="0.3">
      <c r="A39" s="310"/>
      <c r="B39" s="311" t="s">
        <v>180</v>
      </c>
      <c r="C39" s="312" t="s">
        <v>181</v>
      </c>
      <c r="D39" s="313" t="s">
        <v>182</v>
      </c>
      <c r="E39" s="313" t="s">
        <v>183</v>
      </c>
      <c r="F39" s="313" t="s">
        <v>184</v>
      </c>
      <c r="G39" s="313" t="s">
        <v>185</v>
      </c>
      <c r="H39" s="313" t="s">
        <v>186</v>
      </c>
      <c r="I39" s="313" t="s">
        <v>187</v>
      </c>
      <c r="J39" s="313" t="s">
        <v>188</v>
      </c>
      <c r="K39" s="313" t="s">
        <v>189</v>
      </c>
      <c r="L39" s="313" t="s">
        <v>190</v>
      </c>
      <c r="M39" s="313" t="s">
        <v>191</v>
      </c>
      <c r="N39" s="314" t="s">
        <v>192</v>
      </c>
    </row>
    <row r="40" spans="1:14" ht="13.8" thickBot="1" x14ac:dyDescent="0.3">
      <c r="A40" s="284" t="s">
        <v>180</v>
      </c>
      <c r="B40" s="285">
        <v>0.1113624468766532</v>
      </c>
      <c r="C40" s="286">
        <v>0.20253555264127709</v>
      </c>
      <c r="D40" s="287">
        <v>6.9940735637735951E-2</v>
      </c>
      <c r="E40" s="287">
        <v>-0.21639541539965501</v>
      </c>
      <c r="F40" s="287">
        <v>8.6878130241812679E-2</v>
      </c>
      <c r="G40" s="287">
        <v>2.995523196915606E-2</v>
      </c>
      <c r="H40" s="287">
        <v>9.3607482059760105E-2</v>
      </c>
      <c r="I40" s="287">
        <v>-7.4254845252542778E-2</v>
      </c>
      <c r="J40" s="287">
        <v>7.2850534504775188E-2</v>
      </c>
      <c r="K40" s="287">
        <v>0.44542571215576876</v>
      </c>
      <c r="L40" s="287">
        <v>0.20956874122515079</v>
      </c>
      <c r="M40" s="287">
        <v>-4.6410981183675148E-2</v>
      </c>
      <c r="N40" s="288">
        <v>0.17315066086554998</v>
      </c>
    </row>
    <row r="41" spans="1:14" ht="13.8" thickTop="1" x14ac:dyDescent="0.25">
      <c r="A41" s="299" t="s">
        <v>222</v>
      </c>
      <c r="B41" s="300">
        <v>0.12920499033333566</v>
      </c>
      <c r="C41" s="301">
        <v>0.20677309692264512</v>
      </c>
      <c r="D41" s="302">
        <v>7.4651989220746895E-2</v>
      </c>
      <c r="E41" s="302">
        <v>-0.2027386963357265</v>
      </c>
      <c r="F41" s="302">
        <v>8.4158380606220495E-2</v>
      </c>
      <c r="G41" s="302">
        <v>6.2025293628079403E-2</v>
      </c>
      <c r="H41" s="302">
        <v>0.14265059768702826</v>
      </c>
      <c r="I41" s="302">
        <v>-6.546171880234597E-2</v>
      </c>
      <c r="J41" s="302">
        <v>0.125343168606453</v>
      </c>
      <c r="K41" s="302">
        <v>0.43875655094782706</v>
      </c>
      <c r="L41" s="302">
        <v>0.2511364099638842</v>
      </c>
      <c r="M41" s="302">
        <v>-4.2873562277014554E-2</v>
      </c>
      <c r="N41" s="303">
        <v>0.1769972356708025</v>
      </c>
    </row>
    <row r="42" spans="1:14" ht="13.8" thickBot="1" x14ac:dyDescent="0.3">
      <c r="A42" s="329" t="s">
        <v>223</v>
      </c>
      <c r="B42" s="330">
        <v>-0.10217801887882372</v>
      </c>
      <c r="C42" s="331">
        <v>7.069233866402902E-2</v>
      </c>
      <c r="D42" s="332">
        <v>-6.8068751877620959E-2</v>
      </c>
      <c r="E42" s="332">
        <v>-0.17828397311043809</v>
      </c>
      <c r="F42" s="332">
        <v>-0.35313154930201418</v>
      </c>
      <c r="G42" s="332">
        <v>1.3786256677517539E-2</v>
      </c>
      <c r="H42" s="332">
        <v>9.7644624232010147E-2</v>
      </c>
      <c r="I42" s="332">
        <v>9.6638915967634631E-2</v>
      </c>
      <c r="J42" s="332">
        <v>-0.16621915880550142</v>
      </c>
      <c r="K42" s="332">
        <v>-7.023622158693954E-2</v>
      </c>
      <c r="L42" s="332">
        <v>-0.24948554383248889</v>
      </c>
      <c r="M42" s="332">
        <v>0.11215595977470239</v>
      </c>
      <c r="N42" s="333">
        <v>-0.22043020341144404</v>
      </c>
    </row>
    <row r="43" spans="1:14" x14ac:dyDescent="0.25">
      <c r="A43" s="164"/>
    </row>
    <row r="45" spans="1:14" ht="13.8" thickBot="1" x14ac:dyDescent="0.3">
      <c r="A45" s="1055" t="s">
        <v>491</v>
      </c>
      <c r="B45" s="1055"/>
      <c r="C45" s="1055"/>
      <c r="D45" s="1055"/>
      <c r="E45" s="1055"/>
      <c r="F45" s="1055"/>
      <c r="G45" s="1055"/>
      <c r="H45" s="1055"/>
      <c r="I45" s="1055"/>
      <c r="J45" s="1055"/>
      <c r="K45" s="1055"/>
      <c r="L45" s="1055"/>
      <c r="M45" s="1055"/>
      <c r="N45" s="1055"/>
    </row>
    <row r="46" spans="1:14" ht="13.8" thickBot="1" x14ac:dyDescent="0.3">
      <c r="A46" s="255"/>
      <c r="B46" s="257" t="s">
        <v>180</v>
      </c>
      <c r="C46" s="190" t="s">
        <v>181</v>
      </c>
      <c r="D46" s="232" t="s">
        <v>182</v>
      </c>
      <c r="E46" s="258" t="s">
        <v>183</v>
      </c>
      <c r="F46" s="258" t="s">
        <v>184</v>
      </c>
      <c r="G46" s="258" t="s">
        <v>185</v>
      </c>
      <c r="H46" s="258" t="s">
        <v>186</v>
      </c>
      <c r="I46" s="258" t="s">
        <v>187</v>
      </c>
      <c r="J46" s="258" t="s">
        <v>188</v>
      </c>
      <c r="K46" s="258" t="s">
        <v>189</v>
      </c>
      <c r="L46" s="258" t="s">
        <v>190</v>
      </c>
      <c r="M46" s="258" t="s">
        <v>191</v>
      </c>
      <c r="N46" s="192" t="s">
        <v>192</v>
      </c>
    </row>
    <row r="47" spans="1:14" ht="13.8" thickBot="1" x14ac:dyDescent="0.3">
      <c r="A47" s="193" t="s">
        <v>180</v>
      </c>
      <c r="B47" s="555">
        <v>639.37721828493704</v>
      </c>
      <c r="C47" s="532">
        <v>874.73564133264699</v>
      </c>
      <c r="D47" s="556">
        <v>548.66963114182954</v>
      </c>
      <c r="E47" s="557">
        <v>597.15603839558776</v>
      </c>
      <c r="F47" s="557">
        <v>629.20431324327706</v>
      </c>
      <c r="G47" s="557">
        <v>673.37341988921116</v>
      </c>
      <c r="H47" s="557">
        <v>780.34692427015273</v>
      </c>
      <c r="I47" s="557">
        <v>598.44140078424653</v>
      </c>
      <c r="J47" s="557">
        <v>430.82420253748904</v>
      </c>
      <c r="K47" s="557">
        <v>759.21619224914093</v>
      </c>
      <c r="L47" s="557">
        <v>687.92778259272927</v>
      </c>
      <c r="M47" s="557">
        <v>615.25725021818459</v>
      </c>
      <c r="N47" s="533">
        <v>792.65693421663673</v>
      </c>
    </row>
    <row r="48" spans="1:14" ht="13.8" thickTop="1" x14ac:dyDescent="0.25">
      <c r="A48" s="250" t="s">
        <v>222</v>
      </c>
      <c r="B48" s="558">
        <v>627.49438951979164</v>
      </c>
      <c r="C48" s="48">
        <v>889.65364968672861</v>
      </c>
      <c r="D48" s="559">
        <v>541.74376804791859</v>
      </c>
      <c r="E48" s="49">
        <v>597.241657128459</v>
      </c>
      <c r="F48" s="49">
        <v>557.21197137575143</v>
      </c>
      <c r="G48" s="49">
        <v>651.91728541995815</v>
      </c>
      <c r="H48" s="49">
        <v>780.03025900809689</v>
      </c>
      <c r="I48" s="49">
        <v>593.42348491277164</v>
      </c>
      <c r="J48" s="49">
        <v>428.81862003404927</v>
      </c>
      <c r="K48" s="49">
        <v>751.72916063112029</v>
      </c>
      <c r="L48" s="49">
        <v>683.98920187304805</v>
      </c>
      <c r="M48" s="49">
        <v>612.58749271747467</v>
      </c>
      <c r="N48" s="534">
        <v>812.22955010390478</v>
      </c>
    </row>
    <row r="49" spans="1:14" ht="13.8" thickBot="1" x14ac:dyDescent="0.3">
      <c r="A49" s="200" t="s">
        <v>223</v>
      </c>
      <c r="B49" s="582">
        <v>968.85740969238259</v>
      </c>
      <c r="C49" s="541">
        <v>700.34430402648525</v>
      </c>
      <c r="D49" s="554">
        <v>736.19237596238565</v>
      </c>
      <c r="E49" s="583">
        <v>594.60335680786125</v>
      </c>
      <c r="F49" s="583">
        <v>2503.2187671824095</v>
      </c>
      <c r="G49" s="583">
        <v>1097.0026428845974</v>
      </c>
      <c r="H49" s="583">
        <v>783.34278939300691</v>
      </c>
      <c r="I49" s="583">
        <v>912.25725342518979</v>
      </c>
      <c r="J49" s="583">
        <v>533.35996234006461</v>
      </c>
      <c r="K49" s="583">
        <v>943.87814042366153</v>
      </c>
      <c r="L49" s="583">
        <v>943.52738602202544</v>
      </c>
      <c r="M49" s="583">
        <v>917.85589001233154</v>
      </c>
      <c r="N49" s="542">
        <v>219.50371962608384</v>
      </c>
    </row>
    <row r="50" spans="1:14" x14ac:dyDescent="0.25">
      <c r="A50" s="72"/>
      <c r="B50" s="1"/>
      <c r="C50" s="1"/>
      <c r="D50" s="1"/>
    </row>
    <row r="52" spans="1:14" ht="27" customHeight="1" thickBot="1" x14ac:dyDescent="0.3">
      <c r="A52" s="1055" t="s">
        <v>492</v>
      </c>
      <c r="B52" s="1056"/>
      <c r="C52" s="1056"/>
      <c r="D52" s="1056"/>
      <c r="E52" s="1056"/>
      <c r="F52" s="1056"/>
      <c r="G52" s="1056"/>
      <c r="H52" s="1056"/>
      <c r="I52" s="1056"/>
      <c r="J52" s="1056"/>
      <c r="K52" s="1056"/>
      <c r="L52" s="1056"/>
      <c r="M52" s="1056"/>
      <c r="N52" s="1056"/>
    </row>
    <row r="53" spans="1:14" ht="13.5" customHeight="1" thickBot="1" x14ac:dyDescent="0.3">
      <c r="A53" s="566"/>
      <c r="B53" s="1059" t="s">
        <v>898</v>
      </c>
      <c r="C53" s="1060"/>
      <c r="D53" s="1060"/>
      <c r="E53" s="1060"/>
      <c r="F53" s="1060"/>
      <c r="G53" s="1060"/>
      <c r="H53" s="1060"/>
      <c r="I53" s="1060"/>
      <c r="J53" s="1060"/>
      <c r="K53" s="1060"/>
      <c r="L53" s="1060"/>
      <c r="M53" s="1060"/>
      <c r="N53" s="1060"/>
    </row>
    <row r="54" spans="1:14" ht="13.8" thickBot="1" x14ac:dyDescent="0.3">
      <c r="A54" s="310"/>
      <c r="B54" s="311" t="s">
        <v>180</v>
      </c>
      <c r="C54" s="312" t="s">
        <v>181</v>
      </c>
      <c r="D54" s="313" t="s">
        <v>182</v>
      </c>
      <c r="E54" s="313" t="s">
        <v>183</v>
      </c>
      <c r="F54" s="313" t="s">
        <v>184</v>
      </c>
      <c r="G54" s="313" t="s">
        <v>185</v>
      </c>
      <c r="H54" s="313" t="s">
        <v>186</v>
      </c>
      <c r="I54" s="313" t="s">
        <v>187</v>
      </c>
      <c r="J54" s="313" t="s">
        <v>188</v>
      </c>
      <c r="K54" s="313" t="s">
        <v>189</v>
      </c>
      <c r="L54" s="313" t="s">
        <v>190</v>
      </c>
      <c r="M54" s="313" t="s">
        <v>191</v>
      </c>
      <c r="N54" s="314" t="s">
        <v>192</v>
      </c>
    </row>
    <row r="55" spans="1:14" ht="13.8" thickBot="1" x14ac:dyDescent="0.3">
      <c r="A55" s="284" t="s">
        <v>180</v>
      </c>
      <c r="B55" s="285">
        <v>-2.870779054304895E-2</v>
      </c>
      <c r="C55" s="286">
        <v>-4.027206227629021E-2</v>
      </c>
      <c r="D55" s="287">
        <v>-7.2578863327905974E-2</v>
      </c>
      <c r="E55" s="287">
        <v>-8.7909903735089778E-2</v>
      </c>
      <c r="F55" s="287">
        <v>0.18485559159684017</v>
      </c>
      <c r="G55" s="287">
        <v>0.11323526323095434</v>
      </c>
      <c r="H55" s="287">
        <v>0.42718676805523859</v>
      </c>
      <c r="I55" s="287">
        <v>-6.3477431485054137E-2</v>
      </c>
      <c r="J55" s="287">
        <v>-0.24030884776358785</v>
      </c>
      <c r="K55" s="287">
        <v>-0.21556062372848217</v>
      </c>
      <c r="L55" s="287">
        <v>0.19808884227895573</v>
      </c>
      <c r="M55" s="287">
        <v>-0.10908869728034476</v>
      </c>
      <c r="N55" s="288">
        <v>5.2934057773944776E-2</v>
      </c>
    </row>
    <row r="56" spans="1:14" ht="13.8" thickTop="1" x14ac:dyDescent="0.25">
      <c r="A56" s="299" t="s">
        <v>222</v>
      </c>
      <c r="B56" s="300">
        <v>-3.9282272930800222E-2</v>
      </c>
      <c r="C56" s="301">
        <v>-0.11568937625052722</v>
      </c>
      <c r="D56" s="302">
        <v>-6.8692291040350129E-2</v>
      </c>
      <c r="E56" s="302">
        <v>-5.2334466243783351E-2</v>
      </c>
      <c r="F56" s="302">
        <v>6.2322858922444047E-2</v>
      </c>
      <c r="G56" s="302">
        <v>0.141177170333737</v>
      </c>
      <c r="H56" s="302">
        <v>0.51460763516523733</v>
      </c>
      <c r="I56" s="302">
        <v>-4.9772850533865598E-2</v>
      </c>
      <c r="J56" s="302">
        <v>-0.21316367350811039</v>
      </c>
      <c r="K56" s="302">
        <v>-0.23486224986931659</v>
      </c>
      <c r="L56" s="302">
        <v>0.17494651200494005</v>
      </c>
      <c r="M56" s="302">
        <v>-0.10586782085445345</v>
      </c>
      <c r="N56" s="303">
        <v>6.8522915485255131E-2</v>
      </c>
    </row>
    <row r="57" spans="1:14" ht="13.8" thickBot="1" x14ac:dyDescent="0.3">
      <c r="A57" s="329" t="s">
        <v>223</v>
      </c>
      <c r="B57" s="330">
        <v>0.32029810626863631</v>
      </c>
      <c r="C57" s="331">
        <v>0.87174451012997745</v>
      </c>
      <c r="D57" s="332">
        <v>-0.16269657237355062</v>
      </c>
      <c r="E57" s="332">
        <v>-0.45562454068772673</v>
      </c>
      <c r="F57" s="332">
        <v>1.7380008234876629</v>
      </c>
      <c r="G57" s="332">
        <v>0.15996758492554219</v>
      </c>
      <c r="H57" s="332">
        <v>7.8242489813403093E-2</v>
      </c>
      <c r="I57" s="332">
        <v>-3.5874698586065845E-2</v>
      </c>
      <c r="J57" s="332">
        <v>-0.41391368795572248</v>
      </c>
      <c r="K57" s="332">
        <v>0.74051811418360503</v>
      </c>
      <c r="L57" s="332">
        <v>0.85651229847727461</v>
      </c>
      <c r="M57" s="332">
        <v>-5.5276108860029871E-2</v>
      </c>
      <c r="N57" s="333">
        <v>-0.45445534740687377</v>
      </c>
    </row>
    <row r="58" spans="1:14" x14ac:dyDescent="0.25">
      <c r="A58" s="164"/>
    </row>
  </sheetData>
  <mergeCells count="11">
    <mergeCell ref="A1:N1"/>
    <mergeCell ref="A8:N8"/>
    <mergeCell ref="A15:N15"/>
    <mergeCell ref="A22:N22"/>
    <mergeCell ref="B23:N23"/>
    <mergeCell ref="B53:N53"/>
    <mergeCell ref="A30:N30"/>
    <mergeCell ref="A37:N37"/>
    <mergeCell ref="B38:N38"/>
    <mergeCell ref="A45:N45"/>
    <mergeCell ref="A52:N52"/>
  </mergeCells>
  <pageMargins left="0.78740157480314965" right="0.59055118110236227" top="0.78740157480314965" bottom="0.39370078740157483" header="0" footer="0.39370078740157483"/>
  <pageSetup paperSize="9" scale="85" fitToHeight="0" orientation="landscape" r:id="rId1"/>
  <headerFooter scaleWithDoc="0">
    <oddFooter>&amp;R&amp;9&amp;P</oddFooter>
  </headerFooter>
  <rowBreaks count="1" manualBreakCount="1">
    <brk id="44" max="16383" man="1"/>
  </rowBreaks>
  <legacyDrawingHF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9"/>
  <sheetViews>
    <sheetView showZeros="0" zoomScaleNormal="100" workbookViewId="0"/>
  </sheetViews>
  <sheetFormatPr baseColWidth="10" defaultRowHeight="13.2" x14ac:dyDescent="0.25"/>
  <cols>
    <col min="1" max="1" width="33.44140625" bestFit="1" customWidth="1"/>
    <col min="2" max="2" width="12.33203125" bestFit="1" customWidth="1"/>
    <col min="3" max="3" width="10.88671875" bestFit="1" customWidth="1"/>
    <col min="4" max="4" width="12.33203125" bestFit="1" customWidth="1"/>
    <col min="5" max="5" width="10.33203125" customWidth="1"/>
    <col min="6" max="6" width="9.5546875" customWidth="1"/>
    <col min="7" max="7" width="8.109375" customWidth="1"/>
    <col min="8" max="8" width="10.109375" bestFit="1" customWidth="1"/>
    <col min="9" max="9" width="10.33203125" bestFit="1" customWidth="1"/>
  </cols>
  <sheetData>
    <row r="1" spans="1:17" ht="27" customHeight="1" thickBot="1" x14ac:dyDescent="0.3">
      <c r="A1" s="1053" t="s">
        <v>477</v>
      </c>
      <c r="B1" s="1053"/>
      <c r="C1" s="1053"/>
      <c r="D1" s="1053"/>
      <c r="E1" s="1053"/>
      <c r="F1" s="1053"/>
      <c r="G1" s="75"/>
      <c r="H1" s="75"/>
      <c r="I1" s="75"/>
      <c r="J1" s="75"/>
      <c r="K1" s="75"/>
    </row>
    <row r="2" spans="1:17" ht="13.8" thickBot="1" x14ac:dyDescent="0.3">
      <c r="A2" s="255"/>
      <c r="B2" s="257" t="s">
        <v>180</v>
      </c>
      <c r="C2" s="190" t="s">
        <v>195</v>
      </c>
      <c r="D2" s="232" t="s">
        <v>196</v>
      </c>
      <c r="E2" s="192" t="s">
        <v>197</v>
      </c>
      <c r="F2" s="192" t="s">
        <v>198</v>
      </c>
      <c r="J2" s="75"/>
      <c r="K2" s="75"/>
      <c r="L2" s="75"/>
      <c r="M2" s="75"/>
      <c r="N2" s="75"/>
      <c r="O2" s="75"/>
      <c r="P2" s="75"/>
      <c r="Q2" s="75"/>
    </row>
    <row r="3" spans="1:17" ht="13.8" thickBot="1" x14ac:dyDescent="0.3">
      <c r="A3" s="193" t="s">
        <v>180</v>
      </c>
      <c r="B3" s="601">
        <v>1503943696.0039392</v>
      </c>
      <c r="C3" s="194">
        <v>358491431.436602</v>
      </c>
      <c r="D3" s="261">
        <v>1111685029.5216646</v>
      </c>
      <c r="E3" s="195">
        <v>25515512.861298621</v>
      </c>
      <c r="F3" s="195">
        <v>8251722.1843738547</v>
      </c>
      <c r="J3" s="75"/>
      <c r="K3" s="75"/>
      <c r="L3" s="75"/>
      <c r="M3" s="75"/>
      <c r="N3" s="75"/>
      <c r="O3" s="75"/>
      <c r="P3" s="75"/>
      <c r="Q3" s="75"/>
    </row>
    <row r="4" spans="1:17" ht="13.8" thickTop="1" x14ac:dyDescent="0.25">
      <c r="A4" s="217" t="s">
        <v>199</v>
      </c>
      <c r="B4" s="273">
        <v>221227926.28674912</v>
      </c>
      <c r="C4" s="35">
        <v>202210208.25947902</v>
      </c>
      <c r="D4" s="274">
        <v>16962573.223271418</v>
      </c>
      <c r="E4" s="224">
        <v>1997228.7041051178</v>
      </c>
      <c r="F4" s="224">
        <v>57916.099893569197</v>
      </c>
      <c r="J4" s="1"/>
    </row>
    <row r="5" spans="1:17" x14ac:dyDescent="0.25">
      <c r="A5" s="196" t="s">
        <v>200</v>
      </c>
      <c r="B5" s="263">
        <v>85074856.711191222</v>
      </c>
      <c r="C5" s="197">
        <v>8303673.4193269974</v>
      </c>
      <c r="D5" s="264">
        <v>65103775.049276218</v>
      </c>
      <c r="E5" s="198">
        <v>11505962.261145186</v>
      </c>
      <c r="F5" s="198">
        <v>161445.98144282651</v>
      </c>
      <c r="J5" s="1"/>
    </row>
    <row r="6" spans="1:17" x14ac:dyDescent="0.25">
      <c r="A6" s="216" t="s">
        <v>201</v>
      </c>
      <c r="B6" s="275">
        <v>148109904.02394503</v>
      </c>
      <c r="C6" s="222">
        <v>16765329.966772357</v>
      </c>
      <c r="D6" s="240">
        <v>130440753.6217818</v>
      </c>
      <c r="E6" s="223">
        <v>600298.55022943777</v>
      </c>
      <c r="F6" s="223">
        <v>303521.88516146078</v>
      </c>
      <c r="J6" s="1"/>
    </row>
    <row r="7" spans="1:17" x14ac:dyDescent="0.25">
      <c r="A7" s="196" t="s">
        <v>202</v>
      </c>
      <c r="B7" s="263">
        <v>45422440.182165079</v>
      </c>
      <c r="C7" s="197">
        <v>4966528.9415133484</v>
      </c>
      <c r="D7" s="264">
        <v>39812063.104323938</v>
      </c>
      <c r="E7" s="198">
        <v>588857.82571837457</v>
      </c>
      <c r="F7" s="198">
        <v>54990.310609423934</v>
      </c>
      <c r="J7" s="1"/>
    </row>
    <row r="8" spans="1:17" x14ac:dyDescent="0.25">
      <c r="A8" s="216" t="s">
        <v>203</v>
      </c>
      <c r="B8" s="275">
        <v>27113387.852397446</v>
      </c>
      <c r="C8" s="222">
        <v>23719020.068343531</v>
      </c>
      <c r="D8" s="240">
        <v>2672346.6339214616</v>
      </c>
      <c r="E8" s="223">
        <v>70014.666331413056</v>
      </c>
      <c r="F8" s="223">
        <v>652006.48380103579</v>
      </c>
      <c r="J8" s="1"/>
    </row>
    <row r="9" spans="1:17" x14ac:dyDescent="0.25">
      <c r="A9" s="196" t="s">
        <v>204</v>
      </c>
      <c r="B9" s="263">
        <v>39615451.137618095</v>
      </c>
      <c r="C9" s="197">
        <v>10535419.394547667</v>
      </c>
      <c r="D9" s="264">
        <v>28845269.628585976</v>
      </c>
      <c r="E9" s="198">
        <v>234762.11448444839</v>
      </c>
      <c r="F9" s="198">
        <v>0</v>
      </c>
      <c r="J9" s="1"/>
    </row>
    <row r="10" spans="1:17" x14ac:dyDescent="0.25">
      <c r="A10" s="216" t="s">
        <v>205</v>
      </c>
      <c r="B10" s="275">
        <v>69674309.216881782</v>
      </c>
      <c r="C10" s="222">
        <v>10931860.42264434</v>
      </c>
      <c r="D10" s="240">
        <v>58457841.053121068</v>
      </c>
      <c r="E10" s="223">
        <v>284607.74111638049</v>
      </c>
      <c r="F10" s="223">
        <v>0</v>
      </c>
      <c r="J10" s="1"/>
    </row>
    <row r="11" spans="1:17" x14ac:dyDescent="0.25">
      <c r="A11" s="196" t="s">
        <v>206</v>
      </c>
      <c r="B11" s="263">
        <v>267071807.75631103</v>
      </c>
      <c r="C11" s="197">
        <v>28881509.664862663</v>
      </c>
      <c r="D11" s="264">
        <v>236815561.46856135</v>
      </c>
      <c r="E11" s="198">
        <v>1280456.5639406417</v>
      </c>
      <c r="F11" s="198">
        <v>94280.058946375473</v>
      </c>
      <c r="J11" s="1"/>
    </row>
    <row r="12" spans="1:17" x14ac:dyDescent="0.25">
      <c r="A12" s="213" t="s">
        <v>207</v>
      </c>
      <c r="B12" s="275">
        <v>100929491.43237476</v>
      </c>
      <c r="C12" s="222">
        <v>5622566.7044959143</v>
      </c>
      <c r="D12" s="240">
        <v>92014164.63763991</v>
      </c>
      <c r="E12" s="223">
        <v>2897037.1696542748</v>
      </c>
      <c r="F12" s="223">
        <v>395722.92058465944</v>
      </c>
      <c r="J12" s="1"/>
    </row>
    <row r="13" spans="1:17" x14ac:dyDescent="0.25">
      <c r="A13" s="196" t="s">
        <v>208</v>
      </c>
      <c r="B13" s="263">
        <v>226769910.84705976</v>
      </c>
      <c r="C13" s="197">
        <v>15586151.743739316</v>
      </c>
      <c r="D13" s="264">
        <v>209033285.53947601</v>
      </c>
      <c r="E13" s="198">
        <v>728825.50052849948</v>
      </c>
      <c r="F13" s="198">
        <v>1421648.063315965</v>
      </c>
      <c r="J13" s="1"/>
    </row>
    <row r="14" spans="1:17" ht="13.8" thickBot="1" x14ac:dyDescent="0.3">
      <c r="A14" s="315" t="s">
        <v>209</v>
      </c>
      <c r="B14" s="316">
        <v>272934210.55724585</v>
      </c>
      <c r="C14" s="242">
        <v>30969162.85087689</v>
      </c>
      <c r="D14" s="317">
        <v>231527395.56170559</v>
      </c>
      <c r="E14" s="243">
        <v>5327461.7640448492</v>
      </c>
      <c r="F14" s="243">
        <v>5110190.3806185387</v>
      </c>
      <c r="J14" s="1"/>
    </row>
    <row r="15" spans="1:17" x14ac:dyDescent="0.25">
      <c r="A15" s="72"/>
      <c r="B15" s="1"/>
      <c r="C15" s="1"/>
      <c r="D15" s="1"/>
      <c r="E15" s="1"/>
      <c r="F15" s="1"/>
      <c r="G15" s="1"/>
      <c r="H15" s="1"/>
      <c r="I15" s="1"/>
      <c r="J15" s="1"/>
    </row>
    <row r="16" spans="1:17" x14ac:dyDescent="0.25">
      <c r="A16" s="4"/>
      <c r="B16" s="1"/>
      <c r="C16" s="2"/>
      <c r="D16" s="2"/>
      <c r="E16" s="1"/>
      <c r="F16" s="1"/>
      <c r="G16" s="1"/>
      <c r="H16" s="1"/>
      <c r="I16" s="1"/>
      <c r="J16" s="1"/>
    </row>
    <row r="17" spans="1:11" ht="27" customHeight="1" thickBot="1" x14ac:dyDescent="0.3">
      <c r="A17" s="1053" t="s">
        <v>478</v>
      </c>
      <c r="B17" s="1053"/>
      <c r="C17" s="1053"/>
      <c r="D17" s="1053"/>
      <c r="E17" s="1053"/>
      <c r="F17" s="1053"/>
      <c r="G17" s="75"/>
      <c r="H17" s="75"/>
      <c r="I17" s="75"/>
      <c r="J17" s="75"/>
      <c r="K17" s="75"/>
    </row>
    <row r="18" spans="1:11" ht="13.8" thickBot="1" x14ac:dyDescent="0.3">
      <c r="A18" s="255"/>
      <c r="B18" s="257" t="s">
        <v>180</v>
      </c>
      <c r="C18" s="190" t="s">
        <v>195</v>
      </c>
      <c r="D18" s="232" t="s">
        <v>196</v>
      </c>
      <c r="E18" s="192" t="s">
        <v>197</v>
      </c>
      <c r="F18" s="192" t="s">
        <v>198</v>
      </c>
      <c r="G18" s="1"/>
      <c r="H18" s="1"/>
      <c r="I18" s="1"/>
      <c r="J18" s="1"/>
    </row>
    <row r="19" spans="1:11" ht="13.8" thickBot="1" x14ac:dyDescent="0.3">
      <c r="A19" s="193" t="s">
        <v>180</v>
      </c>
      <c r="B19" s="335">
        <v>1</v>
      </c>
      <c r="C19" s="204">
        <v>0.23836758808799385</v>
      </c>
      <c r="D19" s="336">
        <v>0.73917995233164158</v>
      </c>
      <c r="E19" s="205">
        <v>1.6965736768666764E-2</v>
      </c>
      <c r="F19" s="205">
        <v>5.4867228116977605E-3</v>
      </c>
      <c r="G19" s="1"/>
      <c r="H19" s="1"/>
      <c r="I19" s="1"/>
      <c r="J19" s="1"/>
    </row>
    <row r="20" spans="1:11" ht="13.8" thickTop="1" x14ac:dyDescent="0.25">
      <c r="A20" s="217" t="s">
        <v>199</v>
      </c>
      <c r="B20" s="344">
        <v>1</v>
      </c>
      <c r="C20" s="218">
        <v>0.91403563579663127</v>
      </c>
      <c r="D20" s="345">
        <v>7.6674647310507396E-2</v>
      </c>
      <c r="E20" s="219">
        <v>9.0279230910313233E-3</v>
      </c>
      <c r="F20" s="219">
        <v>2.6179380182997353E-4</v>
      </c>
      <c r="G20" s="1"/>
      <c r="H20" s="1"/>
      <c r="I20" s="1"/>
      <c r="J20" s="1"/>
    </row>
    <row r="21" spans="1:11" x14ac:dyDescent="0.25">
      <c r="A21" s="196" t="s">
        <v>200</v>
      </c>
      <c r="B21" s="346">
        <v>1</v>
      </c>
      <c r="C21" s="206">
        <v>9.760431860045303E-2</v>
      </c>
      <c r="D21" s="252">
        <v>0.76525283222383733</v>
      </c>
      <c r="E21" s="207">
        <v>0.13524515592433115</v>
      </c>
      <c r="F21" s="207">
        <v>1.8976932513785709E-3</v>
      </c>
      <c r="G21" s="1"/>
      <c r="H21" s="1"/>
      <c r="I21" s="1"/>
      <c r="J21" s="1"/>
    </row>
    <row r="22" spans="1:11" x14ac:dyDescent="0.25">
      <c r="A22" s="216" t="s">
        <v>201</v>
      </c>
      <c r="B22" s="347">
        <v>1</v>
      </c>
      <c r="C22" s="214">
        <v>0.11319519837148699</v>
      </c>
      <c r="D22" s="254">
        <v>0.88070243837774242</v>
      </c>
      <c r="E22" s="215">
        <v>4.053061503114519E-3</v>
      </c>
      <c r="F22" s="215">
        <v>2.0493017476561877E-3</v>
      </c>
      <c r="G22" s="1"/>
      <c r="H22" s="1"/>
      <c r="I22" s="1"/>
      <c r="J22" s="1"/>
    </row>
    <row r="23" spans="1:11" x14ac:dyDescent="0.25">
      <c r="A23" s="196" t="s">
        <v>202</v>
      </c>
      <c r="B23" s="346">
        <v>1</v>
      </c>
      <c r="C23" s="206">
        <v>0.10934086591550918</v>
      </c>
      <c r="D23" s="252">
        <v>0.87648446328860974</v>
      </c>
      <c r="E23" s="207">
        <v>1.2964028866718328E-2</v>
      </c>
      <c r="F23" s="207">
        <v>1.2106419291629258E-3</v>
      </c>
      <c r="G23" s="1"/>
      <c r="H23" s="1"/>
      <c r="I23" s="1"/>
      <c r="J23" s="1"/>
    </row>
    <row r="24" spans="1:11" x14ac:dyDescent="0.25">
      <c r="A24" s="216" t="s">
        <v>203</v>
      </c>
      <c r="B24" s="347">
        <v>1</v>
      </c>
      <c r="C24" s="214">
        <v>0.87480842296313133</v>
      </c>
      <c r="D24" s="254">
        <v>9.8561885680588782E-2</v>
      </c>
      <c r="E24" s="215">
        <v>2.5822913282753839E-3</v>
      </c>
      <c r="F24" s="215">
        <v>2.4047400028004373E-2</v>
      </c>
      <c r="G24" s="1"/>
      <c r="H24" s="1"/>
      <c r="I24" s="1"/>
      <c r="J24" s="1"/>
    </row>
    <row r="25" spans="1:11" x14ac:dyDescent="0.25">
      <c r="A25" s="196" t="s">
        <v>204</v>
      </c>
      <c r="B25" s="346">
        <v>1</v>
      </c>
      <c r="C25" s="206">
        <v>0.26594217892279481</v>
      </c>
      <c r="D25" s="252">
        <v>0.72813179707033659</v>
      </c>
      <c r="E25" s="207">
        <v>5.9260240068684375E-3</v>
      </c>
      <c r="F25" s="207">
        <v>0</v>
      </c>
      <c r="G25" s="1"/>
      <c r="H25" s="1"/>
      <c r="I25" s="1"/>
      <c r="J25" s="1"/>
    </row>
    <row r="26" spans="1:11" x14ac:dyDescent="0.25">
      <c r="A26" s="216" t="s">
        <v>205</v>
      </c>
      <c r="B26" s="347">
        <v>1</v>
      </c>
      <c r="C26" s="214">
        <v>0.15689944465205544</v>
      </c>
      <c r="D26" s="254">
        <v>0.83901572488008225</v>
      </c>
      <c r="E26" s="215">
        <v>4.0848304678623394E-3</v>
      </c>
      <c r="F26" s="215">
        <v>0</v>
      </c>
      <c r="G26" s="98"/>
      <c r="H26" s="98"/>
      <c r="I26" s="1"/>
      <c r="J26" s="1"/>
    </row>
    <row r="27" spans="1:11" x14ac:dyDescent="0.25">
      <c r="A27" s="196" t="s">
        <v>206</v>
      </c>
      <c r="B27" s="346">
        <v>1</v>
      </c>
      <c r="C27" s="206">
        <v>0.10814136433005883</v>
      </c>
      <c r="D27" s="252">
        <v>0.88671119373499385</v>
      </c>
      <c r="E27" s="207">
        <v>4.794428040525307E-3</v>
      </c>
      <c r="F27" s="207">
        <v>3.5301389442198656E-4</v>
      </c>
      <c r="G27" s="98"/>
      <c r="H27" s="98"/>
      <c r="I27" s="1"/>
      <c r="J27" s="1"/>
    </row>
    <row r="28" spans="1:11" x14ac:dyDescent="0.25">
      <c r="A28" s="213" t="s">
        <v>207</v>
      </c>
      <c r="B28" s="347">
        <v>1</v>
      </c>
      <c r="C28" s="214">
        <v>5.5707867192248482E-2</v>
      </c>
      <c r="D28" s="254">
        <v>0.91166777253892795</v>
      </c>
      <c r="E28" s="215">
        <v>2.8703574431417411E-2</v>
      </c>
      <c r="F28" s="215">
        <v>3.9207858374061414E-3</v>
      </c>
      <c r="G28" s="98"/>
      <c r="H28" s="1"/>
      <c r="I28" s="1"/>
      <c r="J28" s="1"/>
    </row>
    <row r="29" spans="1:11" x14ac:dyDescent="0.25">
      <c r="A29" s="196" t="s">
        <v>208</v>
      </c>
      <c r="B29" s="346">
        <v>1</v>
      </c>
      <c r="C29" s="206">
        <v>6.873112788870421E-2</v>
      </c>
      <c r="D29" s="252">
        <v>0.92178580817299938</v>
      </c>
      <c r="E29" s="207">
        <v>3.2139427043301203E-3</v>
      </c>
      <c r="F29" s="207">
        <v>6.2691212339663792E-3</v>
      </c>
      <c r="G29" s="1"/>
      <c r="H29" s="714"/>
      <c r="I29" s="1"/>
      <c r="J29" s="1"/>
    </row>
    <row r="30" spans="1:11" ht="13.8" thickBot="1" x14ac:dyDescent="0.3">
      <c r="A30" s="315" t="s">
        <v>209</v>
      </c>
      <c r="B30" s="320">
        <v>1</v>
      </c>
      <c r="C30" s="321">
        <v>0.11346750115219194</v>
      </c>
      <c r="D30" s="348">
        <v>0.84829012489493139</v>
      </c>
      <c r="E30" s="339">
        <v>1.9519215832884587E-2</v>
      </c>
      <c r="F30" s="339">
        <v>1.8723158119992128E-2</v>
      </c>
      <c r="G30" s="1"/>
      <c r="H30" s="1"/>
      <c r="I30" s="1"/>
      <c r="J30" s="1"/>
    </row>
    <row r="31" spans="1:11" x14ac:dyDescent="0.25">
      <c r="A31" s="72"/>
      <c r="B31" s="1"/>
      <c r="C31" s="1"/>
      <c r="D31" s="1"/>
      <c r="E31" s="1"/>
      <c r="F31" s="1"/>
      <c r="G31" s="1"/>
      <c r="H31" s="98"/>
      <c r="I31" s="1"/>
      <c r="J31" s="1"/>
    </row>
    <row r="32" spans="1:11" x14ac:dyDescent="0.25">
      <c r="A32" s="1"/>
      <c r="B32" s="1"/>
      <c r="C32" s="1"/>
      <c r="D32" s="1"/>
      <c r="E32" s="1"/>
      <c r="F32" s="1"/>
      <c r="G32" s="1"/>
      <c r="H32" s="1"/>
      <c r="I32" s="1"/>
      <c r="J32" s="1"/>
    </row>
    <row r="33" spans="1:11" ht="27" customHeight="1" thickBot="1" x14ac:dyDescent="0.3">
      <c r="A33" s="1053" t="s">
        <v>479</v>
      </c>
      <c r="B33" s="1053"/>
      <c r="C33" s="1053"/>
      <c r="D33" s="1053"/>
      <c r="E33" s="1053"/>
      <c r="F33" s="1053"/>
      <c r="G33" s="75"/>
      <c r="H33" s="75"/>
      <c r="I33" s="75"/>
      <c r="J33" s="75"/>
      <c r="K33" s="75"/>
    </row>
    <row r="34" spans="1:11" ht="13.8" thickBot="1" x14ac:dyDescent="0.3">
      <c r="A34" s="255"/>
      <c r="B34" s="257" t="s">
        <v>180</v>
      </c>
      <c r="C34" s="190" t="s">
        <v>195</v>
      </c>
      <c r="D34" s="232" t="s">
        <v>196</v>
      </c>
      <c r="E34" s="192" t="s">
        <v>197</v>
      </c>
      <c r="F34" s="192" t="s">
        <v>198</v>
      </c>
      <c r="G34" s="1"/>
      <c r="H34" s="1"/>
      <c r="I34" s="1"/>
      <c r="J34" s="1"/>
    </row>
    <row r="35" spans="1:11" ht="13.8" thickBot="1" x14ac:dyDescent="0.3">
      <c r="A35" s="193" t="s">
        <v>180</v>
      </c>
      <c r="B35" s="335">
        <v>1</v>
      </c>
      <c r="C35" s="204">
        <v>1</v>
      </c>
      <c r="D35" s="336">
        <v>1</v>
      </c>
      <c r="E35" s="205">
        <v>1</v>
      </c>
      <c r="F35" s="205">
        <v>1</v>
      </c>
      <c r="G35" s="1"/>
      <c r="H35" s="1"/>
      <c r="I35" s="1"/>
      <c r="J35" s="1"/>
    </row>
    <row r="36" spans="1:11" ht="13.8" thickTop="1" x14ac:dyDescent="0.25">
      <c r="A36" s="217" t="s">
        <v>199</v>
      </c>
      <c r="B36" s="344">
        <v>0.1470985429006178</v>
      </c>
      <c r="C36" s="218">
        <v>0.56405869297670841</v>
      </c>
      <c r="D36" s="345">
        <v>1.5258434514108792E-2</v>
      </c>
      <c r="E36" s="219">
        <v>7.8275075831788249E-2</v>
      </c>
      <c r="F36" s="219">
        <v>7.0186681761104279E-3</v>
      </c>
      <c r="G36" s="1"/>
      <c r="H36" s="1"/>
      <c r="I36" s="1"/>
      <c r="J36" s="1"/>
    </row>
    <row r="37" spans="1:11" x14ac:dyDescent="0.25">
      <c r="A37" s="196" t="s">
        <v>200</v>
      </c>
      <c r="B37" s="346">
        <v>5.6567846879666955E-2</v>
      </c>
      <c r="C37" s="206">
        <v>2.3162822570266854E-2</v>
      </c>
      <c r="D37" s="252">
        <v>5.8563148122349945E-2</v>
      </c>
      <c r="E37" s="207">
        <v>0.4509398781710236</v>
      </c>
      <c r="F37" s="207">
        <v>1.9565125659290132E-2</v>
      </c>
      <c r="G37" s="1"/>
      <c r="H37" s="1"/>
      <c r="I37" s="1"/>
      <c r="J37" s="1"/>
    </row>
    <row r="38" spans="1:11" x14ac:dyDescent="0.25">
      <c r="A38" s="216" t="s">
        <v>201</v>
      </c>
      <c r="B38" s="347">
        <v>9.8481016554995485E-2</v>
      </c>
      <c r="C38" s="214">
        <v>4.6766333855143338E-2</v>
      </c>
      <c r="D38" s="254">
        <v>0.11733607106133991</v>
      </c>
      <c r="E38" s="215">
        <v>2.3526807142487723E-2</v>
      </c>
      <c r="F38" s="215">
        <v>3.6782853128070038E-2</v>
      </c>
      <c r="G38" s="1"/>
      <c r="H38" s="1"/>
      <c r="I38" s="1"/>
      <c r="J38" s="1"/>
    </row>
    <row r="39" spans="1:11" x14ac:dyDescent="0.25">
      <c r="A39" s="196" t="s">
        <v>202</v>
      </c>
      <c r="B39" s="346">
        <v>3.0202221202066934E-2</v>
      </c>
      <c r="C39" s="206">
        <v>1.3853968340639858E-2</v>
      </c>
      <c r="D39" s="252">
        <v>3.5812358759076082E-2</v>
      </c>
      <c r="E39" s="207">
        <v>2.3078424052041746E-2</v>
      </c>
      <c r="F39" s="207">
        <v>6.6641010665092612E-3</v>
      </c>
      <c r="G39" s="1"/>
      <c r="H39" s="1"/>
      <c r="I39" s="1"/>
      <c r="J39" s="1"/>
    </row>
    <row r="40" spans="1:11" x14ac:dyDescent="0.25">
      <c r="A40" s="216" t="s">
        <v>203</v>
      </c>
      <c r="B40" s="347">
        <v>1.8028193425351762E-2</v>
      </c>
      <c r="C40" s="214">
        <v>6.6163422576916348E-2</v>
      </c>
      <c r="D40" s="254">
        <v>2.4038703076457888E-3</v>
      </c>
      <c r="E40" s="215">
        <v>2.7440038815606089E-3</v>
      </c>
      <c r="F40" s="215">
        <v>7.9014594678881625E-2</v>
      </c>
      <c r="G40" s="1"/>
      <c r="H40" s="1"/>
      <c r="I40" s="1"/>
      <c r="J40" s="1"/>
    </row>
    <row r="41" spans="1:11" x14ac:dyDescent="0.25">
      <c r="A41" s="196" t="s">
        <v>204</v>
      </c>
      <c r="B41" s="346">
        <v>2.634104670465957E-2</v>
      </c>
      <c r="C41" s="206">
        <v>2.9388204209870553E-2</v>
      </c>
      <c r="D41" s="252">
        <v>2.5947340175119123E-2</v>
      </c>
      <c r="E41" s="207">
        <v>9.2007601712968314E-3</v>
      </c>
      <c r="F41" s="207">
        <v>0</v>
      </c>
      <c r="G41" s="1"/>
      <c r="H41" s="1"/>
      <c r="I41" s="1"/>
      <c r="J41" s="1"/>
    </row>
    <row r="42" spans="1:11" x14ac:dyDescent="0.25">
      <c r="A42" s="216" t="s">
        <v>205</v>
      </c>
      <c r="B42" s="347">
        <v>4.6327737801627973E-2</v>
      </c>
      <c r="C42" s="214">
        <v>3.0494063355535464E-2</v>
      </c>
      <c r="D42" s="254">
        <v>5.258489545215364E-2</v>
      </c>
      <c r="E42" s="215">
        <v>1.1154302195041016E-2</v>
      </c>
      <c r="F42" s="215">
        <v>0</v>
      </c>
      <c r="G42" s="1"/>
      <c r="H42" s="1"/>
      <c r="I42" s="1"/>
      <c r="J42" s="1"/>
    </row>
    <row r="43" spans="1:11" x14ac:dyDescent="0.25">
      <c r="A43" s="196" t="s">
        <v>206</v>
      </c>
      <c r="B43" s="346">
        <v>0.17758098821514093</v>
      </c>
      <c r="C43" s="206">
        <v>8.0564016688276854E-2</v>
      </c>
      <c r="D43" s="252">
        <v>0.21302397277982438</v>
      </c>
      <c r="E43" s="207">
        <v>5.0183453920803235E-2</v>
      </c>
      <c r="F43" s="207">
        <v>1.1425500863918081E-2</v>
      </c>
      <c r="G43" s="1"/>
      <c r="H43" s="1"/>
      <c r="I43" s="1"/>
      <c r="J43" s="1"/>
    </row>
    <row r="44" spans="1:11" x14ac:dyDescent="0.25">
      <c r="A44" s="213" t="s">
        <v>207</v>
      </c>
      <c r="B44" s="347">
        <v>6.7109886959565004E-2</v>
      </c>
      <c r="C44" s="214">
        <v>1.5683963998705076E-2</v>
      </c>
      <c r="D44" s="254">
        <v>8.2769995272160612E-2</v>
      </c>
      <c r="E44" s="215">
        <v>0.11354022885616531</v>
      </c>
      <c r="F44" s="215">
        <v>4.7956403735214592E-2</v>
      </c>
      <c r="G44" s="1"/>
      <c r="H44" s="1"/>
      <c r="I44" s="1"/>
      <c r="J44" s="1"/>
    </row>
    <row r="45" spans="1:11" x14ac:dyDescent="0.25">
      <c r="A45" s="196" t="s">
        <v>208</v>
      </c>
      <c r="B45" s="346">
        <v>0.15078351101148257</v>
      </c>
      <c r="C45" s="206">
        <v>4.3477055173341501E-2</v>
      </c>
      <c r="D45" s="252">
        <v>0.18803283303132973</v>
      </c>
      <c r="E45" s="207">
        <v>2.8564015330217653E-2</v>
      </c>
      <c r="F45" s="207">
        <v>0.17228501294046419</v>
      </c>
      <c r="G45" s="1"/>
      <c r="H45" s="1"/>
      <c r="I45" s="1"/>
      <c r="J45" s="1"/>
    </row>
    <row r="46" spans="1:11" ht="13.8" thickBot="1" x14ac:dyDescent="0.3">
      <c r="A46" s="315" t="s">
        <v>209</v>
      </c>
      <c r="B46" s="320">
        <v>0.18147900834482503</v>
      </c>
      <c r="C46" s="321">
        <v>8.6387456254595818E-2</v>
      </c>
      <c r="D46" s="348">
        <v>0.20826708052489212</v>
      </c>
      <c r="E46" s="339">
        <v>0.20879305044757412</v>
      </c>
      <c r="F46" s="339">
        <v>0.61928773975154172</v>
      </c>
      <c r="G46" s="1"/>
      <c r="H46" s="1"/>
      <c r="I46" s="1"/>
      <c r="J46" s="1"/>
    </row>
    <row r="47" spans="1:11" x14ac:dyDescent="0.25">
      <c r="A47" s="72"/>
      <c r="B47" s="1"/>
      <c r="C47" s="1"/>
      <c r="D47" s="1"/>
      <c r="E47" s="1"/>
      <c r="F47" s="1"/>
      <c r="G47" s="1"/>
      <c r="H47" s="1"/>
      <c r="I47" s="1"/>
      <c r="J47" s="1"/>
    </row>
    <row r="48" spans="1:11" x14ac:dyDescent="0.25">
      <c r="A48" s="1"/>
      <c r="B48" s="1"/>
      <c r="C48" s="1"/>
      <c r="D48" s="1"/>
      <c r="E48" s="1"/>
      <c r="F48" s="1"/>
      <c r="G48" s="1"/>
      <c r="H48" s="1"/>
      <c r="I48" s="1"/>
      <c r="J48" s="1"/>
    </row>
    <row r="49" spans="1:11" ht="27" customHeight="1" thickBot="1" x14ac:dyDescent="0.3">
      <c r="A49" s="1053" t="s">
        <v>480</v>
      </c>
      <c r="B49" s="1053"/>
      <c r="C49" s="1053"/>
      <c r="D49" s="1053"/>
      <c r="E49" s="1053"/>
      <c r="F49" s="1053"/>
      <c r="G49" s="75"/>
      <c r="H49" s="75"/>
      <c r="I49" s="75"/>
      <c r="J49" s="75"/>
      <c r="K49" s="75"/>
    </row>
    <row r="50" spans="1:11" ht="13.8" thickBot="1" x14ac:dyDescent="0.3">
      <c r="B50" s="1061" t="s">
        <v>898</v>
      </c>
      <c r="C50" s="1062"/>
      <c r="D50" s="1062"/>
      <c r="E50" s="1062"/>
      <c r="F50" s="1062"/>
      <c r="G50" s="1"/>
      <c r="H50" s="1"/>
      <c r="I50" s="1"/>
      <c r="J50" s="1"/>
    </row>
    <row r="51" spans="1:11" ht="13.8" thickBot="1" x14ac:dyDescent="0.3">
      <c r="A51" s="310"/>
      <c r="B51" s="311" t="s">
        <v>180</v>
      </c>
      <c r="C51" s="312" t="s">
        <v>195</v>
      </c>
      <c r="D51" s="313" t="s">
        <v>196</v>
      </c>
      <c r="E51" s="314" t="s">
        <v>197</v>
      </c>
      <c r="F51" s="314" t="s">
        <v>198</v>
      </c>
      <c r="G51" s="1"/>
      <c r="H51" s="1"/>
      <c r="I51" s="1"/>
      <c r="J51" s="1"/>
    </row>
    <row r="52" spans="1:11" ht="13.8" thickBot="1" x14ac:dyDescent="0.3">
      <c r="A52" s="284" t="s">
        <v>180</v>
      </c>
      <c r="B52" s="285">
        <v>6.0355992889210563E-2</v>
      </c>
      <c r="C52" s="286">
        <v>0.28518094220823453</v>
      </c>
      <c r="D52" s="287">
        <v>3.92287999551022E-3</v>
      </c>
      <c r="E52" s="288">
        <v>0.38124798161884033</v>
      </c>
      <c r="F52" s="288">
        <v>-0.39246185667679534</v>
      </c>
      <c r="G52" s="1"/>
      <c r="H52" s="1"/>
      <c r="I52" s="1"/>
      <c r="J52" s="1"/>
    </row>
    <row r="53" spans="1:11" ht="13.8" thickTop="1" x14ac:dyDescent="0.25">
      <c r="A53" s="299" t="s">
        <v>199</v>
      </c>
      <c r="B53" s="300">
        <v>0.23005305551449062</v>
      </c>
      <c r="C53" s="301">
        <v>0.28850673466611743</v>
      </c>
      <c r="D53" s="302">
        <v>-0.17830525024175448</v>
      </c>
      <c r="E53" s="303">
        <v>-0.10781593822518798</v>
      </c>
      <c r="F53" s="303">
        <v>0.58240362642660992</v>
      </c>
      <c r="G53" s="1"/>
      <c r="H53" s="1"/>
      <c r="I53" s="1"/>
      <c r="J53" s="1"/>
    </row>
    <row r="54" spans="1:11" x14ac:dyDescent="0.25">
      <c r="A54" s="289" t="s">
        <v>200</v>
      </c>
      <c r="B54" s="290">
        <v>0.21509445440258035</v>
      </c>
      <c r="C54" s="291">
        <v>0.14237076344362887</v>
      </c>
      <c r="D54" s="292">
        <v>0.14889353821265594</v>
      </c>
      <c r="E54" s="293">
        <v>0.94238765748543196</v>
      </c>
      <c r="F54" s="293">
        <v>3.4312303478116979E-2</v>
      </c>
      <c r="G54" s="1"/>
      <c r="H54" s="1"/>
      <c r="I54" s="1"/>
      <c r="J54" s="1"/>
    </row>
    <row r="55" spans="1:11" x14ac:dyDescent="0.25">
      <c r="A55" s="304" t="s">
        <v>201</v>
      </c>
      <c r="B55" s="305">
        <v>0.45561021486754627</v>
      </c>
      <c r="C55" s="306">
        <v>0.171297734919311</v>
      </c>
      <c r="D55" s="307">
        <v>0.51506821570008121</v>
      </c>
      <c r="E55" s="309">
        <v>-0.36594307940391069</v>
      </c>
      <c r="F55" s="309">
        <v>-0.23201856607832338</v>
      </c>
      <c r="G55" s="1"/>
      <c r="H55" s="1"/>
      <c r="I55" s="1"/>
      <c r="J55" s="1"/>
    </row>
    <row r="56" spans="1:11" x14ac:dyDescent="0.25">
      <c r="A56" s="289" t="s">
        <v>202</v>
      </c>
      <c r="B56" s="290">
        <v>-0.30803088829259206</v>
      </c>
      <c r="C56" s="291">
        <v>-0.19970272838007341</v>
      </c>
      <c r="D56" s="292">
        <v>-0.31279818315318053</v>
      </c>
      <c r="E56" s="293">
        <v>-0.60817438012380665</v>
      </c>
      <c r="F56" s="293" t="s">
        <v>899</v>
      </c>
      <c r="G56" s="1"/>
      <c r="H56" s="1"/>
      <c r="I56" s="1"/>
      <c r="J56" s="1"/>
    </row>
    <row r="57" spans="1:11" x14ac:dyDescent="0.25">
      <c r="A57" s="304" t="s">
        <v>203</v>
      </c>
      <c r="B57" s="305">
        <v>4.7428170970631234E-2</v>
      </c>
      <c r="C57" s="306">
        <v>0.59044954288949691</v>
      </c>
      <c r="D57" s="307">
        <v>-0.73110080363384533</v>
      </c>
      <c r="E57" s="309">
        <v>-0.67071580169928025</v>
      </c>
      <c r="F57" s="309">
        <v>-0.2063666238459636</v>
      </c>
      <c r="G57" s="1"/>
      <c r="H57" s="1"/>
      <c r="I57" s="1"/>
      <c r="J57" s="1"/>
    </row>
    <row r="58" spans="1:11" x14ac:dyDescent="0.25">
      <c r="A58" s="289" t="s">
        <v>204</v>
      </c>
      <c r="B58" s="290">
        <v>0.15784424159297283</v>
      </c>
      <c r="C58" s="291">
        <v>0.49396258276014038</v>
      </c>
      <c r="D58" s="292">
        <v>7.891034133822683E-2</v>
      </c>
      <c r="E58" s="293">
        <v>-0.45056839534937732</v>
      </c>
      <c r="F58" s="293" t="s">
        <v>695</v>
      </c>
      <c r="G58" s="1"/>
      <c r="H58" s="1"/>
      <c r="I58" s="1"/>
      <c r="J58" s="1"/>
    </row>
    <row r="59" spans="1:11" x14ac:dyDescent="0.25">
      <c r="A59" s="304" t="s">
        <v>205</v>
      </c>
      <c r="B59" s="305">
        <v>-5.6805136372113374E-3</v>
      </c>
      <c r="C59" s="306">
        <v>1.1550987192169293E-2</v>
      </c>
      <c r="D59" s="307">
        <v>1.0430941260534787E-2</v>
      </c>
      <c r="E59" s="309">
        <v>-0.77222637898026159</v>
      </c>
      <c r="F59" s="309">
        <v>-1</v>
      </c>
      <c r="G59" s="1"/>
      <c r="H59" s="1"/>
      <c r="I59" s="1"/>
      <c r="J59" s="1"/>
    </row>
    <row r="60" spans="1:11" x14ac:dyDescent="0.25">
      <c r="A60" s="289" t="s">
        <v>206</v>
      </c>
      <c r="B60" s="290">
        <v>0.10634382313272672</v>
      </c>
      <c r="C60" s="291">
        <v>1.2631710336421587</v>
      </c>
      <c r="D60" s="292">
        <v>4.1267798303568748E-2</v>
      </c>
      <c r="E60" s="293">
        <v>0.80975835703648813</v>
      </c>
      <c r="F60" s="293">
        <v>-0.81192596193522748</v>
      </c>
      <c r="G60" s="1"/>
      <c r="H60" s="1"/>
      <c r="I60" s="1"/>
      <c r="J60" s="1"/>
    </row>
    <row r="61" spans="1:11" x14ac:dyDescent="0.25">
      <c r="A61" s="304" t="s">
        <v>207</v>
      </c>
      <c r="B61" s="305">
        <v>-0.26715834953112416</v>
      </c>
      <c r="C61" s="306">
        <v>-0.57030134807552924</v>
      </c>
      <c r="D61" s="307">
        <v>-0.24170337721060853</v>
      </c>
      <c r="E61" s="309">
        <v>0.57000872099994826</v>
      </c>
      <c r="F61" s="309">
        <v>-0.72710420556865041</v>
      </c>
      <c r="G61" s="1"/>
      <c r="H61" s="1"/>
      <c r="I61" s="1"/>
      <c r="J61" s="1"/>
    </row>
    <row r="62" spans="1:11" x14ac:dyDescent="0.25">
      <c r="A62" s="289" t="s">
        <v>208</v>
      </c>
      <c r="B62" s="290">
        <v>0.86052601593176714</v>
      </c>
      <c r="C62" s="291">
        <v>2.5748559606780921</v>
      </c>
      <c r="D62" s="292">
        <v>0.79212237956906639</v>
      </c>
      <c r="E62" s="293">
        <v>30.99412833530771</v>
      </c>
      <c r="F62" s="293">
        <v>0.64915609611647129</v>
      </c>
      <c r="G62" s="1"/>
      <c r="H62" s="1"/>
      <c r="I62" s="1"/>
      <c r="J62" s="1"/>
    </row>
    <row r="63" spans="1:11" ht="13.8" thickBot="1" x14ac:dyDescent="0.3">
      <c r="A63" s="279" t="s">
        <v>209</v>
      </c>
      <c r="B63" s="280">
        <v>-0.26213296608072023</v>
      </c>
      <c r="C63" s="281">
        <v>-8.7232193208145459E-3</v>
      </c>
      <c r="D63" s="282">
        <v>-0.28992525444885886</v>
      </c>
      <c r="E63" s="283">
        <v>0.56874347733227282</v>
      </c>
      <c r="F63" s="283">
        <v>-0.4444179655768058</v>
      </c>
      <c r="G63" s="1"/>
      <c r="H63" s="1"/>
      <c r="I63" s="1"/>
      <c r="J63" s="1"/>
    </row>
    <row r="64" spans="1:11" x14ac:dyDescent="0.25">
      <c r="A64" s="72"/>
      <c r="B64" s="1"/>
      <c r="C64" s="1"/>
      <c r="D64" s="1"/>
      <c r="E64" s="1"/>
      <c r="F64" s="1"/>
      <c r="G64" s="1"/>
      <c r="H64" s="1"/>
      <c r="I64" s="1"/>
      <c r="J64" s="1"/>
    </row>
    <row r="65" spans="1:17" x14ac:dyDescent="0.25">
      <c r="A65" s="1"/>
      <c r="B65" s="1"/>
      <c r="C65" s="1"/>
      <c r="D65" s="1"/>
      <c r="E65" s="1"/>
      <c r="F65" s="1"/>
      <c r="G65" s="1"/>
      <c r="H65" s="1"/>
      <c r="I65" s="1"/>
      <c r="J65" s="1"/>
    </row>
    <row r="66" spans="1:17" ht="27" customHeight="1" thickBot="1" x14ac:dyDescent="0.3">
      <c r="A66" s="1053" t="s">
        <v>481</v>
      </c>
      <c r="B66" s="1053"/>
      <c r="C66" s="1053"/>
      <c r="D66" s="1053"/>
      <c r="E66" s="1053"/>
      <c r="F66" s="1053"/>
      <c r="G66" s="75"/>
      <c r="H66" s="75"/>
      <c r="I66" s="75"/>
      <c r="J66" s="75"/>
      <c r="K66" s="75"/>
    </row>
    <row r="67" spans="1:17" ht="13.8" thickBot="1" x14ac:dyDescent="0.3">
      <c r="A67" s="255"/>
      <c r="B67" s="257" t="s">
        <v>180</v>
      </c>
      <c r="C67" s="190" t="s">
        <v>195</v>
      </c>
      <c r="D67" s="232" t="s">
        <v>196</v>
      </c>
      <c r="E67" s="192" t="s">
        <v>197</v>
      </c>
      <c r="F67" s="192" t="s">
        <v>198</v>
      </c>
      <c r="J67" s="75"/>
      <c r="K67" s="75"/>
      <c r="L67" s="75"/>
      <c r="M67" s="75"/>
      <c r="N67" s="75"/>
      <c r="O67" s="75"/>
      <c r="P67" s="75"/>
      <c r="Q67" s="75"/>
    </row>
    <row r="68" spans="1:17" ht="13.8" thickBot="1" x14ac:dyDescent="0.3">
      <c r="A68" s="544" t="s">
        <v>180</v>
      </c>
      <c r="B68" s="602">
        <v>178.82939536013097</v>
      </c>
      <c r="C68" s="532">
        <v>138.7660127518019</v>
      </c>
      <c r="D68" s="556">
        <v>198.57837603185877</v>
      </c>
      <c r="E68" s="533">
        <v>127.83786640299533</v>
      </c>
      <c r="F68" s="533">
        <v>287.50653145493169</v>
      </c>
      <c r="J68" s="75"/>
      <c r="K68" s="75"/>
      <c r="L68" s="75"/>
      <c r="M68" s="75"/>
      <c r="N68" s="75"/>
      <c r="O68" s="75"/>
      <c r="P68" s="75"/>
      <c r="Q68" s="75"/>
    </row>
    <row r="69" spans="1:17" ht="13.8" thickTop="1" x14ac:dyDescent="0.25">
      <c r="A69" s="217" t="s">
        <v>199</v>
      </c>
      <c r="B69" s="558">
        <v>128.05747487197198</v>
      </c>
      <c r="C69" s="48">
        <v>125.38642910446069</v>
      </c>
      <c r="D69" s="559">
        <v>160.89056190255243</v>
      </c>
      <c r="E69" s="534">
        <v>235.0154406869471</v>
      </c>
      <c r="F69" s="534">
        <v>61.365845067889268</v>
      </c>
      <c r="J69" s="1"/>
    </row>
    <row r="70" spans="1:17" x14ac:dyDescent="0.25">
      <c r="A70" s="196" t="s">
        <v>200</v>
      </c>
      <c r="B70" s="560">
        <v>152.20602375271957</v>
      </c>
      <c r="C70" s="535">
        <v>126.31125306654816</v>
      </c>
      <c r="D70" s="561">
        <v>163.82586845471116</v>
      </c>
      <c r="E70" s="536">
        <v>121.97683715482044</v>
      </c>
      <c r="F70" s="536">
        <v>109.05830925457722</v>
      </c>
      <c r="J70" s="1"/>
    </row>
    <row r="71" spans="1:17" x14ac:dyDescent="0.25">
      <c r="A71" s="216" t="s">
        <v>201</v>
      </c>
      <c r="B71" s="573">
        <v>161.70489113461974</v>
      </c>
      <c r="C71" s="537">
        <v>90.21535246739198</v>
      </c>
      <c r="D71" s="553">
        <v>179.38543426942738</v>
      </c>
      <c r="E71" s="538">
        <v>280.1217879275016</v>
      </c>
      <c r="F71" s="538">
        <v>382.33204437041627</v>
      </c>
      <c r="J71" s="1"/>
    </row>
    <row r="72" spans="1:17" x14ac:dyDescent="0.25">
      <c r="A72" s="196" t="s">
        <v>202</v>
      </c>
      <c r="B72" s="560">
        <v>125.62161643987864</v>
      </c>
      <c r="C72" s="535">
        <v>125.43518103595821</v>
      </c>
      <c r="D72" s="561">
        <v>125.22467904981188</v>
      </c>
      <c r="E72" s="536">
        <v>171.61952797767341</v>
      </c>
      <c r="F72" s="536">
        <v>87.178521321167125</v>
      </c>
      <c r="J72" s="1"/>
    </row>
    <row r="73" spans="1:17" x14ac:dyDescent="0.25">
      <c r="A73" s="216" t="s">
        <v>203</v>
      </c>
      <c r="B73" s="573">
        <v>140.32937086860079</v>
      </c>
      <c r="C73" s="537">
        <v>141.53251148399283</v>
      </c>
      <c r="D73" s="553">
        <v>123.64360333042308</v>
      </c>
      <c r="E73" s="538">
        <v>230.47164777636544</v>
      </c>
      <c r="F73" s="538">
        <v>175.82235368738498</v>
      </c>
      <c r="J73" s="1"/>
    </row>
    <row r="74" spans="1:17" x14ac:dyDescent="0.25">
      <c r="A74" s="196" t="s">
        <v>204</v>
      </c>
      <c r="B74" s="560">
        <v>173.05646686372546</v>
      </c>
      <c r="C74" s="535">
        <v>131.9787929580578</v>
      </c>
      <c r="D74" s="561">
        <v>195.62579332989574</v>
      </c>
      <c r="E74" s="536">
        <v>143.28204966999999</v>
      </c>
      <c r="F74" s="536">
        <v>0</v>
      </c>
      <c r="J74" s="1"/>
    </row>
    <row r="75" spans="1:17" x14ac:dyDescent="0.25">
      <c r="A75" s="216" t="s">
        <v>205</v>
      </c>
      <c r="B75" s="573">
        <v>168.22600393617162</v>
      </c>
      <c r="C75" s="537">
        <v>98.477707667012425</v>
      </c>
      <c r="D75" s="553">
        <v>193.52048781756102</v>
      </c>
      <c r="E75" s="538">
        <v>261.9097783287242</v>
      </c>
      <c r="F75" s="538">
        <v>0</v>
      </c>
      <c r="J75" s="1"/>
    </row>
    <row r="76" spans="1:17" x14ac:dyDescent="0.25">
      <c r="A76" s="196" t="s">
        <v>206</v>
      </c>
      <c r="B76" s="560">
        <v>172.43271595625455</v>
      </c>
      <c r="C76" s="535">
        <v>164.45473396746078</v>
      </c>
      <c r="D76" s="561">
        <v>173.18716381978592</v>
      </c>
      <c r="E76" s="536">
        <v>236.7848461091252</v>
      </c>
      <c r="F76" s="536">
        <v>223.26830191809916</v>
      </c>
      <c r="J76" s="1"/>
    </row>
    <row r="77" spans="1:17" x14ac:dyDescent="0.25">
      <c r="A77" s="213" t="s">
        <v>207</v>
      </c>
      <c r="B77" s="573">
        <v>235.0966004675789</v>
      </c>
      <c r="C77" s="537">
        <v>720.40263423492172</v>
      </c>
      <c r="D77" s="553">
        <v>227.44622412853192</v>
      </c>
      <c r="E77" s="538">
        <v>197.40180814640686</v>
      </c>
      <c r="F77" s="538">
        <v>173.81931290240721</v>
      </c>
      <c r="J77" s="1"/>
    </row>
    <row r="78" spans="1:17" x14ac:dyDescent="0.25">
      <c r="A78" s="196" t="s">
        <v>208</v>
      </c>
      <c r="B78" s="560">
        <v>176.93321236570284</v>
      </c>
      <c r="C78" s="535">
        <v>227.92022689717106</v>
      </c>
      <c r="D78" s="561">
        <v>173.45441653474728</v>
      </c>
      <c r="E78" s="536">
        <v>385.33138081221244</v>
      </c>
      <c r="F78" s="536">
        <v>226.57672547777679</v>
      </c>
      <c r="J78" s="1"/>
    </row>
    <row r="79" spans="1:17" ht="13.8" thickBot="1" x14ac:dyDescent="0.3">
      <c r="A79" s="315" t="s">
        <v>209</v>
      </c>
      <c r="B79" s="565">
        <v>364.01532234975707</v>
      </c>
      <c r="C79" s="529">
        <v>446.71883477590455</v>
      </c>
      <c r="D79" s="548">
        <v>384.53058325079024</v>
      </c>
      <c r="E79" s="531">
        <v>80.490610653417022</v>
      </c>
      <c r="F79" s="531">
        <v>419.88347861733001</v>
      </c>
      <c r="J79" s="1"/>
    </row>
    <row r="80" spans="1:17" x14ac:dyDescent="0.25">
      <c r="A80" s="72"/>
      <c r="B80" s="1"/>
      <c r="C80" s="1"/>
      <c r="D80" s="1"/>
      <c r="E80" s="1"/>
      <c r="F80" s="1"/>
      <c r="G80" s="1"/>
      <c r="H80" s="1"/>
      <c r="I80" s="1"/>
      <c r="J80" s="1"/>
    </row>
    <row r="82" spans="1:11" ht="27" customHeight="1" thickBot="1" x14ac:dyDescent="0.3">
      <c r="A82" s="1053" t="s">
        <v>482</v>
      </c>
      <c r="B82" s="1053"/>
      <c r="C82" s="1053"/>
      <c r="D82" s="1053"/>
      <c r="E82" s="1053"/>
      <c r="F82" s="1053"/>
      <c r="G82" s="75"/>
      <c r="H82" s="75"/>
      <c r="I82" s="75"/>
      <c r="J82" s="75"/>
      <c r="K82" s="75"/>
    </row>
    <row r="83" spans="1:11" ht="13.8" thickBot="1" x14ac:dyDescent="0.3">
      <c r="B83" s="1061" t="s">
        <v>898</v>
      </c>
      <c r="C83" s="1062"/>
      <c r="D83" s="1062"/>
      <c r="E83" s="1062"/>
      <c r="F83" s="1062"/>
      <c r="G83" s="1"/>
      <c r="H83" s="1"/>
      <c r="I83" s="1"/>
      <c r="J83" s="1"/>
    </row>
    <row r="84" spans="1:11" ht="13.8" thickBot="1" x14ac:dyDescent="0.3">
      <c r="A84" s="310"/>
      <c r="B84" s="311" t="s">
        <v>180</v>
      </c>
      <c r="C84" s="312" t="s">
        <v>195</v>
      </c>
      <c r="D84" s="313" t="s">
        <v>196</v>
      </c>
      <c r="E84" s="314" t="s">
        <v>197</v>
      </c>
      <c r="F84" s="314" t="s">
        <v>198</v>
      </c>
      <c r="G84" s="1"/>
      <c r="H84" s="1"/>
      <c r="I84" s="1"/>
      <c r="J84" s="1"/>
    </row>
    <row r="85" spans="1:11" ht="13.8" thickBot="1" x14ac:dyDescent="0.3">
      <c r="A85" s="284" t="s">
        <v>180</v>
      </c>
      <c r="B85" s="285">
        <v>0.11136244687665342</v>
      </c>
      <c r="C85" s="286">
        <v>6.4083608729062824E-2</v>
      </c>
      <c r="D85" s="287">
        <v>0.16935982123633608</v>
      </c>
      <c r="E85" s="288">
        <v>-0.28050506530636188</v>
      </c>
      <c r="F85" s="288">
        <v>7.4871897037824597E-2</v>
      </c>
      <c r="G85" s="1"/>
      <c r="H85" s="1"/>
      <c r="I85" s="1"/>
      <c r="J85" s="1"/>
    </row>
    <row r="86" spans="1:11" ht="13.8" thickTop="1" x14ac:dyDescent="0.25">
      <c r="A86" s="299" t="s">
        <v>199</v>
      </c>
      <c r="B86" s="300">
        <v>0.13438993436425184</v>
      </c>
      <c r="C86" s="301">
        <v>7.8859122013554828E-2</v>
      </c>
      <c r="D86" s="302">
        <v>0.75214885543386911</v>
      </c>
      <c r="E86" s="303">
        <v>0.85416190218579824</v>
      </c>
      <c r="F86" s="303">
        <v>-0.26833682196832098</v>
      </c>
      <c r="G86" s="1"/>
      <c r="H86" s="1"/>
      <c r="I86" s="1"/>
      <c r="J86" s="1"/>
    </row>
    <row r="87" spans="1:11" x14ac:dyDescent="0.25">
      <c r="A87" s="289" t="s">
        <v>200</v>
      </c>
      <c r="B87" s="290">
        <v>0.17938933018841219</v>
      </c>
      <c r="C87" s="291">
        <v>9.4918620343385607E-2</v>
      </c>
      <c r="D87" s="292">
        <v>0.25822414171548891</v>
      </c>
      <c r="E87" s="293">
        <v>-0.12663856825530251</v>
      </c>
      <c r="F87" s="293">
        <v>0.31731301301774861</v>
      </c>
      <c r="G87" s="1"/>
      <c r="H87" s="1"/>
      <c r="I87" s="1"/>
      <c r="J87" s="1"/>
    </row>
    <row r="88" spans="1:11" x14ac:dyDescent="0.25">
      <c r="A88" s="304" t="s">
        <v>201</v>
      </c>
      <c r="B88" s="305">
        <v>0.23404473966089734</v>
      </c>
      <c r="C88" s="306">
        <v>0.1243042091372506</v>
      </c>
      <c r="D88" s="307">
        <v>0.22813688829549839</v>
      </c>
      <c r="E88" s="309">
        <v>0.31472000496594155</v>
      </c>
      <c r="F88" s="309">
        <v>3.1052412342838558</v>
      </c>
      <c r="G88" s="1"/>
      <c r="H88" s="1"/>
      <c r="I88" s="1"/>
      <c r="J88" s="1"/>
    </row>
    <row r="89" spans="1:11" x14ac:dyDescent="0.25">
      <c r="A89" s="289" t="s">
        <v>202</v>
      </c>
      <c r="B89" s="290">
        <v>0.51381347306192371</v>
      </c>
      <c r="C89" s="291">
        <v>0.34585611670678595</v>
      </c>
      <c r="D89" s="292">
        <v>0.54832905330671755</v>
      </c>
      <c r="E89" s="293">
        <v>-7.1860260535395848E-2</v>
      </c>
      <c r="F89" s="293" t="s">
        <v>899</v>
      </c>
      <c r="G89" s="1"/>
      <c r="H89" s="1"/>
      <c r="I89" s="1"/>
      <c r="J89" s="1"/>
    </row>
    <row r="90" spans="1:11" x14ac:dyDescent="0.25">
      <c r="A90" s="304" t="s">
        <v>203</v>
      </c>
      <c r="B90" s="305">
        <v>-1.8078592291012385E-2</v>
      </c>
      <c r="C90" s="306">
        <v>0.12119601476994357</v>
      </c>
      <c r="D90" s="307">
        <v>-0.32224260114853454</v>
      </c>
      <c r="E90" s="309">
        <v>-0.32595239443417845</v>
      </c>
      <c r="F90" s="309">
        <v>0.6884655658418426</v>
      </c>
      <c r="G90" s="1"/>
      <c r="H90" s="1"/>
      <c r="I90" s="1"/>
      <c r="J90" s="1"/>
    </row>
    <row r="91" spans="1:11" x14ac:dyDescent="0.25">
      <c r="A91" s="289" t="s">
        <v>204</v>
      </c>
      <c r="B91" s="290">
        <v>0.14604221212768453</v>
      </c>
      <c r="C91" s="291">
        <v>-0.12298576494289692</v>
      </c>
      <c r="D91" s="292">
        <v>0.30215311637143416</v>
      </c>
      <c r="E91" s="293">
        <v>-0.40964831327722795</v>
      </c>
      <c r="F91" s="293" t="s">
        <v>695</v>
      </c>
      <c r="G91" s="1"/>
      <c r="H91" s="1"/>
      <c r="I91" s="1"/>
      <c r="J91" s="1"/>
    </row>
    <row r="92" spans="1:11" x14ac:dyDescent="0.25">
      <c r="A92" s="304" t="s">
        <v>205</v>
      </c>
      <c r="B92" s="305">
        <v>-0.1234168496766479</v>
      </c>
      <c r="C92" s="306">
        <v>-4.6485782174332635E-2</v>
      </c>
      <c r="D92" s="307">
        <v>-0.16275569018505043</v>
      </c>
      <c r="E92" s="309">
        <v>0.83728947875627791</v>
      </c>
      <c r="F92" s="309">
        <v>-1</v>
      </c>
      <c r="G92" s="1"/>
      <c r="H92" s="1"/>
      <c r="I92" s="1"/>
      <c r="J92" s="1"/>
    </row>
    <row r="93" spans="1:11" x14ac:dyDescent="0.25">
      <c r="A93" s="289" t="s">
        <v>206</v>
      </c>
      <c r="B93" s="290">
        <v>9.4388344944273728E-2</v>
      </c>
      <c r="C93" s="291">
        <v>0.46178607415241002</v>
      </c>
      <c r="D93" s="292">
        <v>7.5615881616274194E-2</v>
      </c>
      <c r="E93" s="293">
        <v>6.9908377067806837E-2</v>
      </c>
      <c r="F93" s="293">
        <v>0.32562038614629807</v>
      </c>
      <c r="G93" s="1"/>
      <c r="H93" s="1"/>
      <c r="I93" s="1"/>
      <c r="J93" s="1"/>
    </row>
    <row r="94" spans="1:11" x14ac:dyDescent="0.25">
      <c r="A94" s="304" t="s">
        <v>207</v>
      </c>
      <c r="B94" s="305">
        <v>0.10969880195793813</v>
      </c>
      <c r="C94" s="306">
        <v>6.7771080830889563E-3</v>
      </c>
      <c r="D94" s="307">
        <v>0.15457695124949522</v>
      </c>
      <c r="E94" s="309">
        <v>-0.20830026269824686</v>
      </c>
      <c r="F94" s="309">
        <v>9.6142291523955148E-3</v>
      </c>
      <c r="G94" s="1"/>
      <c r="H94" s="1"/>
      <c r="I94" s="1"/>
      <c r="J94" s="1"/>
    </row>
    <row r="95" spans="1:11" x14ac:dyDescent="0.25">
      <c r="A95" s="289" t="s">
        <v>208</v>
      </c>
      <c r="B95" s="290">
        <v>-0.10733322934750056</v>
      </c>
      <c r="C95" s="291">
        <v>-0.55302334285875565</v>
      </c>
      <c r="D95" s="292">
        <v>-0.10519410856031508</v>
      </c>
      <c r="E95" s="293">
        <v>2.0377932088428015</v>
      </c>
      <c r="F95" s="293">
        <v>0.18018326425383369</v>
      </c>
      <c r="G95" s="1"/>
      <c r="H95" s="1"/>
      <c r="I95" s="1"/>
      <c r="J95" s="1"/>
    </row>
    <row r="96" spans="1:11" ht="13.8" thickBot="1" x14ac:dyDescent="0.3">
      <c r="A96" s="279" t="s">
        <v>209</v>
      </c>
      <c r="B96" s="280">
        <v>0.51674009588415704</v>
      </c>
      <c r="C96" s="281">
        <v>1.2261139028958423E-2</v>
      </c>
      <c r="D96" s="282">
        <v>0.70063341533812173</v>
      </c>
      <c r="E96" s="283">
        <v>-0.77726319085095597</v>
      </c>
      <c r="F96" s="283">
        <v>-0.13218799202825315</v>
      </c>
      <c r="G96" s="1"/>
      <c r="H96" s="1"/>
      <c r="I96" s="1"/>
      <c r="J96" s="1"/>
    </row>
    <row r="97" spans="1:17" x14ac:dyDescent="0.25">
      <c r="A97" s="72"/>
      <c r="B97" s="1"/>
      <c r="C97" s="1"/>
      <c r="D97" s="1"/>
      <c r="E97" s="1"/>
      <c r="F97" s="1"/>
      <c r="G97" s="1"/>
      <c r="H97" s="1"/>
      <c r="I97" s="1"/>
      <c r="J97" s="1"/>
    </row>
    <row r="98" spans="1:17" ht="27" customHeight="1" thickBot="1" x14ac:dyDescent="0.3">
      <c r="A98" s="1053" t="s">
        <v>483</v>
      </c>
      <c r="B98" s="1053"/>
      <c r="C98" s="1053"/>
      <c r="D98" s="1053"/>
      <c r="E98" s="1053"/>
      <c r="F98" s="1053"/>
      <c r="G98" s="75"/>
      <c r="H98" s="75"/>
      <c r="I98" s="75"/>
      <c r="J98" s="75"/>
      <c r="K98" s="75"/>
    </row>
    <row r="99" spans="1:17" ht="13.8" thickBot="1" x14ac:dyDescent="0.3">
      <c r="A99" s="255"/>
      <c r="B99" s="257" t="s">
        <v>180</v>
      </c>
      <c r="C99" s="190" t="s">
        <v>195</v>
      </c>
      <c r="D99" s="232" t="s">
        <v>196</v>
      </c>
      <c r="E99" s="192" t="s">
        <v>197</v>
      </c>
      <c r="F99" s="192" t="s">
        <v>198</v>
      </c>
      <c r="J99" s="75"/>
      <c r="K99" s="75"/>
      <c r="L99" s="75"/>
      <c r="M99" s="75"/>
      <c r="N99" s="75"/>
      <c r="O99" s="75"/>
      <c r="P99" s="75"/>
      <c r="Q99" s="75"/>
    </row>
    <row r="100" spans="1:17" ht="13.8" thickBot="1" x14ac:dyDescent="0.3">
      <c r="A100" s="544" t="s">
        <v>180</v>
      </c>
      <c r="B100" s="602">
        <v>639.37721828493682</v>
      </c>
      <c r="C100" s="532">
        <v>297.77592613152865</v>
      </c>
      <c r="D100" s="556">
        <v>1020.3802964441476</v>
      </c>
      <c r="E100" s="533">
        <v>527.75830588933297</v>
      </c>
      <c r="F100" s="533">
        <v>787.65812880917838</v>
      </c>
      <c r="J100" s="75"/>
      <c r="K100" s="75"/>
      <c r="L100" s="75"/>
      <c r="M100" s="75"/>
      <c r="N100" s="75"/>
      <c r="O100" s="75"/>
      <c r="P100" s="75"/>
      <c r="Q100" s="75"/>
    </row>
    <row r="101" spans="1:17" ht="13.8" thickTop="1" x14ac:dyDescent="0.25">
      <c r="A101" s="217" t="s">
        <v>199</v>
      </c>
      <c r="B101" s="558">
        <v>267.16593126020649</v>
      </c>
      <c r="C101" s="48">
        <v>257.26931046495724</v>
      </c>
      <c r="D101" s="559">
        <v>497.98968615112602</v>
      </c>
      <c r="E101" s="534">
        <v>254.98970936556765</v>
      </c>
      <c r="F101" s="534">
        <v>334.37103716917181</v>
      </c>
      <c r="J101" s="1"/>
    </row>
    <row r="102" spans="1:17" x14ac:dyDescent="0.25">
      <c r="A102" s="196" t="s">
        <v>200</v>
      </c>
      <c r="B102" s="560">
        <v>505.2691563084494</v>
      </c>
      <c r="C102" s="535">
        <v>264.28063794327579</v>
      </c>
      <c r="D102" s="561">
        <v>600.09320698259387</v>
      </c>
      <c r="E102" s="536">
        <v>411.33091223608574</v>
      </c>
      <c r="F102" s="536">
        <v>327.17492776373166</v>
      </c>
      <c r="J102" s="1"/>
    </row>
    <row r="103" spans="1:17" x14ac:dyDescent="0.25">
      <c r="A103" s="216" t="s">
        <v>201</v>
      </c>
      <c r="B103" s="573">
        <v>652.93681708101894</v>
      </c>
      <c r="C103" s="537">
        <v>330.00799038088576</v>
      </c>
      <c r="D103" s="553">
        <v>747.04177194212605</v>
      </c>
      <c r="E103" s="538">
        <v>952.6824249313496</v>
      </c>
      <c r="F103" s="538">
        <v>382.33204437041627</v>
      </c>
      <c r="J103" s="1"/>
    </row>
    <row r="104" spans="1:17" x14ac:dyDescent="0.25">
      <c r="A104" s="196" t="s">
        <v>202</v>
      </c>
      <c r="B104" s="560">
        <v>527.79303698381716</v>
      </c>
      <c r="C104" s="535">
        <v>322.02554150014402</v>
      </c>
      <c r="D104" s="561">
        <v>578.66555806656891</v>
      </c>
      <c r="E104" s="536">
        <v>386.60934588174666</v>
      </c>
      <c r="F104" s="536">
        <v>174.35704264233425</v>
      </c>
      <c r="J104" s="1"/>
    </row>
    <row r="105" spans="1:17" x14ac:dyDescent="0.25">
      <c r="A105" s="216" t="s">
        <v>203</v>
      </c>
      <c r="B105" s="573">
        <v>231.09272884587963</v>
      </c>
      <c r="C105" s="537">
        <v>211.80950992555765</v>
      </c>
      <c r="D105" s="553">
        <v>752.48396362481776</v>
      </c>
      <c r="E105" s="538">
        <v>305.74585684646615</v>
      </c>
      <c r="F105" s="538">
        <v>416.95818887552747</v>
      </c>
      <c r="J105" s="1"/>
    </row>
    <row r="106" spans="1:17" x14ac:dyDescent="0.25">
      <c r="A106" s="196" t="s">
        <v>204</v>
      </c>
      <c r="B106" s="560">
        <v>570.32642478481444</v>
      </c>
      <c r="C106" s="535">
        <v>342.30509043987428</v>
      </c>
      <c r="D106" s="561">
        <v>756.35925963468355</v>
      </c>
      <c r="E106" s="536">
        <v>429.84614900999998</v>
      </c>
      <c r="F106" s="536">
        <v>0</v>
      </c>
      <c r="J106" s="1"/>
    </row>
    <row r="107" spans="1:17" x14ac:dyDescent="0.25">
      <c r="A107" s="216" t="s">
        <v>205</v>
      </c>
      <c r="B107" s="573">
        <v>649.56526881488458</v>
      </c>
      <c r="C107" s="537">
        <v>302.22767178694272</v>
      </c>
      <c r="D107" s="553">
        <v>831.39451768510241</v>
      </c>
      <c r="E107" s="538">
        <v>365.3306446689474</v>
      </c>
      <c r="F107" s="538">
        <v>0</v>
      </c>
      <c r="J107" s="1"/>
    </row>
    <row r="108" spans="1:17" x14ac:dyDescent="0.25">
      <c r="A108" s="196" t="s">
        <v>206</v>
      </c>
      <c r="B108" s="560">
        <v>740.48316763140929</v>
      </c>
      <c r="C108" s="535">
        <v>319.8642283801662</v>
      </c>
      <c r="D108" s="561">
        <v>882.41980218948493</v>
      </c>
      <c r="E108" s="536">
        <v>765.81979029867239</v>
      </c>
      <c r="F108" s="536">
        <v>280.02397668651417</v>
      </c>
      <c r="J108" s="1"/>
    </row>
    <row r="109" spans="1:17" x14ac:dyDescent="0.25">
      <c r="A109" s="213" t="s">
        <v>207</v>
      </c>
      <c r="B109" s="573">
        <v>1314.9227818256193</v>
      </c>
      <c r="C109" s="537">
        <v>1127.8638458085575</v>
      </c>
      <c r="D109" s="553">
        <v>1330.6843317884056</v>
      </c>
      <c r="E109" s="538">
        <v>1332.1997296449385</v>
      </c>
      <c r="F109" s="538">
        <v>880.95935675006672</v>
      </c>
      <c r="J109" s="1"/>
    </row>
    <row r="110" spans="1:17" x14ac:dyDescent="0.25">
      <c r="A110" s="196" t="s">
        <v>208</v>
      </c>
      <c r="B110" s="560">
        <v>1750.320088593448</v>
      </c>
      <c r="C110" s="535">
        <v>892.20612489643554</v>
      </c>
      <c r="D110" s="561">
        <v>1902.139067479435</v>
      </c>
      <c r="E110" s="536">
        <v>1533.5834454859869</v>
      </c>
      <c r="F110" s="536">
        <v>826.13592584626144</v>
      </c>
      <c r="J110" s="1"/>
    </row>
    <row r="111" spans="1:17" ht="13.8" thickBot="1" x14ac:dyDescent="0.3">
      <c r="A111" s="315" t="s">
        <v>209</v>
      </c>
      <c r="B111" s="565">
        <v>1501.0049070272428</v>
      </c>
      <c r="C111" s="529">
        <v>1083.3826166748004</v>
      </c>
      <c r="D111" s="548">
        <v>1606.6436487541337</v>
      </c>
      <c r="E111" s="531">
        <v>1180.5897590485472</v>
      </c>
      <c r="F111" s="531">
        <v>1103.7347295542183</v>
      </c>
      <c r="J111" s="1"/>
    </row>
    <row r="112" spans="1:17" x14ac:dyDescent="0.25">
      <c r="A112" s="72"/>
      <c r="B112" s="1"/>
      <c r="C112" s="1"/>
      <c r="D112" s="1"/>
      <c r="E112" s="1"/>
      <c r="F112" s="1"/>
      <c r="G112" s="1"/>
      <c r="H112" s="1"/>
      <c r="I112" s="1"/>
      <c r="J112" s="1"/>
    </row>
    <row r="113" spans="1:11" x14ac:dyDescent="0.25">
      <c r="A113" s="72"/>
      <c r="B113" s="1"/>
      <c r="C113" s="1"/>
      <c r="D113" s="1"/>
      <c r="E113" s="1"/>
      <c r="F113" s="1"/>
      <c r="G113" s="1"/>
      <c r="H113" s="1"/>
      <c r="I113" s="1"/>
      <c r="J113" s="1"/>
    </row>
    <row r="114" spans="1:11" ht="27" customHeight="1" thickBot="1" x14ac:dyDescent="0.3">
      <c r="A114" s="1053" t="s">
        <v>484</v>
      </c>
      <c r="B114" s="1053"/>
      <c r="C114" s="1053"/>
      <c r="D114" s="1053"/>
      <c r="E114" s="1053"/>
      <c r="F114" s="1053"/>
      <c r="G114" s="75"/>
      <c r="H114" s="75"/>
      <c r="I114" s="75"/>
      <c r="J114" s="75"/>
      <c r="K114" s="75"/>
    </row>
    <row r="115" spans="1:11" ht="13.8" thickBot="1" x14ac:dyDescent="0.3">
      <c r="B115" s="1061" t="s">
        <v>898</v>
      </c>
      <c r="C115" s="1062"/>
      <c r="D115" s="1062"/>
      <c r="E115" s="1062"/>
      <c r="F115" s="1062"/>
      <c r="G115" s="1"/>
      <c r="H115" s="1"/>
      <c r="I115" s="1"/>
      <c r="J115" s="1"/>
    </row>
    <row r="116" spans="1:11" ht="13.8" thickBot="1" x14ac:dyDescent="0.3">
      <c r="A116" s="310"/>
      <c r="B116" s="311" t="s">
        <v>180</v>
      </c>
      <c r="C116" s="312" t="s">
        <v>195</v>
      </c>
      <c r="D116" s="313" t="s">
        <v>196</v>
      </c>
      <c r="E116" s="314" t="s">
        <v>197</v>
      </c>
      <c r="F116" s="314" t="s">
        <v>198</v>
      </c>
      <c r="G116" s="1"/>
      <c r="H116" s="1"/>
      <c r="I116" s="1"/>
      <c r="J116" s="1"/>
    </row>
    <row r="117" spans="1:11" ht="13.8" thickBot="1" x14ac:dyDescent="0.3">
      <c r="A117" s="284" t="s">
        <v>180</v>
      </c>
      <c r="B117" s="285">
        <v>-2.870779054304895E-2</v>
      </c>
      <c r="C117" s="286">
        <v>0.11299917971110718</v>
      </c>
      <c r="D117" s="287">
        <v>-2.4034926164993475E-2</v>
      </c>
      <c r="E117" s="288">
        <v>0.15533179824098586</v>
      </c>
      <c r="F117" s="288">
        <v>-0.27830510372094408</v>
      </c>
      <c r="G117" s="1"/>
      <c r="H117" s="1"/>
      <c r="I117" s="1"/>
      <c r="J117" s="1"/>
    </row>
    <row r="118" spans="1:11" ht="13.8" thickTop="1" x14ac:dyDescent="0.25">
      <c r="A118" s="299" t="s">
        <v>199</v>
      </c>
      <c r="B118" s="300">
        <v>0.14004734192985424</v>
      </c>
      <c r="C118" s="301">
        <v>0.18458281953104305</v>
      </c>
      <c r="D118" s="302">
        <v>-0.16633010654620306</v>
      </c>
      <c r="E118" s="303">
        <v>0.15626046806309546</v>
      </c>
      <c r="F118" s="303">
        <v>0.47305898689293668</v>
      </c>
      <c r="G118" s="1"/>
      <c r="H118" s="1"/>
      <c r="I118" s="1"/>
      <c r="J118" s="1"/>
    </row>
    <row r="119" spans="1:11" x14ac:dyDescent="0.25">
      <c r="A119" s="289" t="s">
        <v>200</v>
      </c>
      <c r="B119" s="290">
        <v>9.509157846760985E-4</v>
      </c>
      <c r="C119" s="291">
        <v>-0.12846875109660683</v>
      </c>
      <c r="D119" s="292">
        <v>4.5517107472342611E-2</v>
      </c>
      <c r="E119" s="293">
        <v>9.254180123782807E-2</v>
      </c>
      <c r="F119" s="293">
        <v>-0.43543728013525063</v>
      </c>
      <c r="G119" s="1"/>
      <c r="H119" s="1"/>
      <c r="I119" s="1"/>
      <c r="J119" s="1"/>
    </row>
    <row r="120" spans="1:11" x14ac:dyDescent="0.25">
      <c r="A120" s="304" t="s">
        <v>201</v>
      </c>
      <c r="B120" s="305">
        <v>7.8719161831108053E-2</v>
      </c>
      <c r="C120" s="306">
        <v>6.4206442868084412E-3</v>
      </c>
      <c r="D120" s="307">
        <v>5.1966339794435878E-2</v>
      </c>
      <c r="E120" s="309">
        <v>0.9348802326476009</v>
      </c>
      <c r="F120" s="309">
        <v>0.24897269170044956</v>
      </c>
      <c r="G120" s="1"/>
      <c r="H120" s="1"/>
      <c r="I120" s="1"/>
      <c r="J120" s="1"/>
    </row>
    <row r="121" spans="1:11" x14ac:dyDescent="0.25">
      <c r="A121" s="289" t="s">
        <v>202</v>
      </c>
      <c r="B121" s="290">
        <v>-6.7482608370545094E-2</v>
      </c>
      <c r="C121" s="291">
        <v>0.50230766787827319</v>
      </c>
      <c r="D121" s="292">
        <v>-0.15637408683422915</v>
      </c>
      <c r="E121" s="293">
        <v>-0.33973557017993727</v>
      </c>
      <c r="F121" s="293" t="s">
        <v>899</v>
      </c>
      <c r="G121" s="1"/>
      <c r="H121" s="1"/>
      <c r="I121" s="1"/>
      <c r="J121" s="1"/>
    </row>
    <row r="122" spans="1:11" x14ac:dyDescent="0.25">
      <c r="A122" s="304" t="s">
        <v>203</v>
      </c>
      <c r="B122" s="305">
        <v>-0.17258175139514131</v>
      </c>
      <c r="C122" s="306">
        <v>4.484320318605528E-2</v>
      </c>
      <c r="D122" s="307">
        <v>0.29414815046892762</v>
      </c>
      <c r="E122" s="309">
        <v>-0.10580210317668004</v>
      </c>
      <c r="F122" s="309">
        <v>-0.28845770155483708</v>
      </c>
      <c r="G122" s="1"/>
      <c r="H122" s="1"/>
      <c r="I122" s="1"/>
      <c r="J122" s="1"/>
    </row>
    <row r="123" spans="1:11" x14ac:dyDescent="0.25">
      <c r="A123" s="289" t="s">
        <v>204</v>
      </c>
      <c r="B123" s="290">
        <v>-1.1668919496855668E-2</v>
      </c>
      <c r="C123" s="291">
        <v>5.2249338410173207E-2</v>
      </c>
      <c r="D123" s="292">
        <v>2.8621792938602342E-2</v>
      </c>
      <c r="E123" s="293">
        <v>0.26184142235716368</v>
      </c>
      <c r="F123" s="293" t="s">
        <v>695</v>
      </c>
      <c r="G123" s="1"/>
      <c r="H123" s="1"/>
      <c r="I123" s="1"/>
      <c r="J123" s="1"/>
    </row>
    <row r="124" spans="1:11" x14ac:dyDescent="0.25">
      <c r="A124" s="304" t="s">
        <v>205</v>
      </c>
      <c r="B124" s="305">
        <v>-8.90116666978924E-3</v>
      </c>
      <c r="C124" s="306">
        <v>-3.131029485903658E-2</v>
      </c>
      <c r="D124" s="307">
        <v>1.299033545602013E-3</v>
      </c>
      <c r="E124" s="309">
        <v>-0.44810699662462905</v>
      </c>
      <c r="F124" s="309">
        <v>-1</v>
      </c>
      <c r="G124" s="1"/>
      <c r="H124" s="1"/>
      <c r="I124" s="1"/>
      <c r="J124" s="1"/>
    </row>
    <row r="125" spans="1:11" x14ac:dyDescent="0.25">
      <c r="A125" s="289" t="s">
        <v>206</v>
      </c>
      <c r="B125" s="290">
        <v>-0.10013565500682375</v>
      </c>
      <c r="C125" s="291">
        <v>0.31378471428029742</v>
      </c>
      <c r="D125" s="292">
        <v>-7.6300808644339857E-2</v>
      </c>
      <c r="E125" s="293">
        <v>1.0409422132004482</v>
      </c>
      <c r="F125" s="293">
        <v>-0.44762568519145685</v>
      </c>
      <c r="G125" s="1"/>
      <c r="H125" s="1"/>
      <c r="I125" s="1"/>
      <c r="J125" s="1"/>
    </row>
    <row r="126" spans="1:11" x14ac:dyDescent="0.25">
      <c r="A126" s="304" t="s">
        <v>207</v>
      </c>
      <c r="B126" s="305">
        <v>1.2749607641687755E-2</v>
      </c>
      <c r="C126" s="306">
        <v>8.2679856867184043E-2</v>
      </c>
      <c r="D126" s="307">
        <v>-1.5502256310406803E-3</v>
      </c>
      <c r="E126" s="309">
        <v>-4.2172183778038552E-2</v>
      </c>
      <c r="F126" s="309">
        <v>-0.3076846148134742</v>
      </c>
      <c r="G126" s="1"/>
      <c r="H126" s="1"/>
      <c r="I126" s="1"/>
      <c r="J126" s="1"/>
    </row>
    <row r="127" spans="1:11" x14ac:dyDescent="0.25">
      <c r="A127" s="289" t="s">
        <v>208</v>
      </c>
      <c r="B127" s="290">
        <v>0.39863797324654815</v>
      </c>
      <c r="C127" s="291">
        <v>0.16180405413669008</v>
      </c>
      <c r="D127" s="292">
        <v>0.49103921105860704</v>
      </c>
      <c r="E127" s="293">
        <v>0.51126718711285446</v>
      </c>
      <c r="F127" s="293">
        <v>-0.74687400777383406</v>
      </c>
      <c r="G127" s="1"/>
      <c r="H127" s="1"/>
      <c r="I127" s="1"/>
      <c r="J127" s="1"/>
    </row>
    <row r="128" spans="1:11" ht="13.8" thickBot="1" x14ac:dyDescent="0.3">
      <c r="A128" s="279" t="s">
        <v>209</v>
      </c>
      <c r="B128" s="280">
        <v>-0.15325992329512916</v>
      </c>
      <c r="C128" s="281">
        <v>-0.20584541948413038</v>
      </c>
      <c r="D128" s="282">
        <v>-0.13040619195434333</v>
      </c>
      <c r="E128" s="283">
        <v>6.6082455043873445E-2</v>
      </c>
      <c r="F128" s="283">
        <v>-0.25403027410877954</v>
      </c>
      <c r="G128" s="1"/>
      <c r="H128" s="1"/>
      <c r="I128" s="1"/>
      <c r="J128" s="1"/>
    </row>
    <row r="129" spans="1:10" x14ac:dyDescent="0.25">
      <c r="A129" s="72"/>
      <c r="B129" s="1"/>
      <c r="C129" s="1"/>
      <c r="D129" s="1"/>
      <c r="E129" s="1"/>
      <c r="F129" s="1"/>
      <c r="G129" s="1"/>
      <c r="H129" s="1"/>
      <c r="I129" s="1"/>
      <c r="J129" s="1"/>
    </row>
  </sheetData>
  <mergeCells count="11">
    <mergeCell ref="A1:F1"/>
    <mergeCell ref="A17:F17"/>
    <mergeCell ref="A33:F33"/>
    <mergeCell ref="A49:F49"/>
    <mergeCell ref="B50:F50"/>
    <mergeCell ref="A66:F66"/>
    <mergeCell ref="A82:F82"/>
    <mergeCell ref="A98:F98"/>
    <mergeCell ref="A114:F114"/>
    <mergeCell ref="B115:F115"/>
    <mergeCell ref="B83:F83"/>
  </mergeCells>
  <pageMargins left="0.78740157480314965" right="0.59055118110236227" top="0.78740157480314965" bottom="0.39370078740157483" header="0" footer="0.39370078740157483"/>
  <pageSetup paperSize="9" orientation="portrait" r:id="rId1"/>
  <headerFooter scaleWithDoc="0">
    <oddFooter>&amp;R&amp;9&amp;P</oddFooter>
  </headerFooter>
  <rowBreaks count="2" manualBreakCount="2">
    <brk id="48" max="16383" man="1"/>
    <brk id="97" max="1638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L45"/>
  <sheetViews>
    <sheetView showZeros="0" zoomScaleNormal="100" workbookViewId="0"/>
  </sheetViews>
  <sheetFormatPr baseColWidth="10" defaultRowHeight="13.2" x14ac:dyDescent="0.25"/>
  <cols>
    <col min="1" max="1" width="24.109375" bestFit="1" customWidth="1"/>
    <col min="2" max="6" width="9.88671875" bestFit="1" customWidth="1"/>
    <col min="7" max="7" width="6.44140625" bestFit="1" customWidth="1"/>
  </cols>
  <sheetData>
    <row r="1" spans="1:12" ht="12.75" customHeight="1" x14ac:dyDescent="0.25">
      <c r="A1" s="1053" t="s">
        <v>675</v>
      </c>
      <c r="B1" s="1053"/>
      <c r="C1" s="1053"/>
      <c r="D1" s="1053"/>
      <c r="E1" s="1053"/>
      <c r="F1" s="1053"/>
      <c r="G1" s="1053"/>
    </row>
    <row r="2" spans="1:12" ht="13.8" thickBot="1" x14ac:dyDescent="0.3">
      <c r="A2" s="1054"/>
      <c r="B2" s="1054"/>
      <c r="C2" s="1054"/>
      <c r="D2" s="1054"/>
      <c r="E2" s="1054"/>
      <c r="F2" s="1054"/>
      <c r="G2" s="1054"/>
    </row>
    <row r="3" spans="1:12" ht="13.8" thickBot="1" x14ac:dyDescent="0.3">
      <c r="A3" s="155"/>
      <c r="B3" s="64" t="s">
        <v>900</v>
      </c>
      <c r="C3" s="64" t="s">
        <v>901</v>
      </c>
      <c r="D3" s="64" t="s">
        <v>902</v>
      </c>
      <c r="E3" s="64" t="s">
        <v>903</v>
      </c>
      <c r="F3" s="65" t="s">
        <v>904</v>
      </c>
      <c r="G3" s="176" t="s">
        <v>905</v>
      </c>
    </row>
    <row r="4" spans="1:12" ht="12.75" customHeight="1" thickBot="1" x14ac:dyDescent="0.3">
      <c r="A4" s="70" t="s">
        <v>180</v>
      </c>
      <c r="B4" s="66">
        <v>11528948.793153249</v>
      </c>
      <c r="C4" s="66">
        <v>11493191.355969995</v>
      </c>
      <c r="D4" s="66">
        <v>11010622.269033443</v>
      </c>
      <c r="E4" s="66">
        <v>9330633.5204218477</v>
      </c>
      <c r="F4" s="67">
        <v>9640093.3649825603</v>
      </c>
      <c r="G4" s="170">
        <v>3.316600570405015E-2</v>
      </c>
    </row>
    <row r="5" spans="1:12" ht="13.5" customHeight="1" thickTop="1" x14ac:dyDescent="0.25">
      <c r="A5" s="156" t="s">
        <v>193</v>
      </c>
      <c r="B5" s="33">
        <v>1923745.6885020053</v>
      </c>
      <c r="C5" s="33">
        <v>2115088.8747890028</v>
      </c>
      <c r="D5" s="33">
        <v>2330027.8681380777</v>
      </c>
      <c r="E5" s="33">
        <v>2154629.6401120303</v>
      </c>
      <c r="F5" s="54">
        <v>2352200.9433462722</v>
      </c>
      <c r="G5" s="173">
        <v>9.1696178106957182E-2</v>
      </c>
    </row>
    <row r="6" spans="1:12" ht="13.8" thickBot="1" x14ac:dyDescent="0.3">
      <c r="A6" s="157" t="s">
        <v>194</v>
      </c>
      <c r="B6" s="12">
        <v>9605203.1046512444</v>
      </c>
      <c r="C6" s="12">
        <v>9378102.481180992</v>
      </c>
      <c r="D6" s="12">
        <v>8680594.4008953646</v>
      </c>
      <c r="E6" s="12">
        <v>7176003.8803098183</v>
      </c>
      <c r="F6" s="58">
        <v>7287892.4216362871</v>
      </c>
      <c r="G6" s="172">
        <v>1.5592040248679107E-2</v>
      </c>
    </row>
    <row r="7" spans="1:12" x14ac:dyDescent="0.25">
      <c r="A7" s="1"/>
      <c r="B7" s="1"/>
      <c r="C7" s="1"/>
      <c r="D7" s="1"/>
      <c r="E7" s="1"/>
      <c r="F7" s="1"/>
    </row>
    <row r="8" spans="1:12" x14ac:dyDescent="0.25">
      <c r="A8" s="1"/>
      <c r="B8" s="1"/>
      <c r="C8" s="1"/>
      <c r="D8" s="1"/>
      <c r="E8" s="1"/>
      <c r="F8" s="1"/>
    </row>
    <row r="9" spans="1:12" x14ac:dyDescent="0.25">
      <c r="A9" s="4"/>
      <c r="B9" s="2"/>
      <c r="C9" s="2"/>
      <c r="D9" s="1"/>
      <c r="E9" s="1"/>
      <c r="F9" s="1"/>
      <c r="I9" s="5"/>
      <c r="L9" s="5"/>
    </row>
    <row r="10" spans="1:12" ht="12.75" customHeight="1" x14ac:dyDescent="0.25">
      <c r="A10" s="1053" t="s">
        <v>676</v>
      </c>
      <c r="B10" s="1053"/>
      <c r="C10" s="1053"/>
      <c r="D10" s="1053"/>
      <c r="E10" s="1053"/>
      <c r="F10" s="1053"/>
      <c r="G10" s="1053"/>
    </row>
    <row r="11" spans="1:12" ht="13.8" thickBot="1" x14ac:dyDescent="0.3">
      <c r="A11" s="1054"/>
      <c r="B11" s="1054"/>
      <c r="C11" s="1054"/>
      <c r="D11" s="1054"/>
      <c r="E11" s="1054"/>
      <c r="F11" s="1054"/>
      <c r="G11" s="1053"/>
    </row>
    <row r="12" spans="1:12" ht="13.8" thickBot="1" x14ac:dyDescent="0.3">
      <c r="A12" s="158"/>
      <c r="B12" s="64" t="s">
        <v>900</v>
      </c>
      <c r="C12" s="64" t="s">
        <v>901</v>
      </c>
      <c r="D12" s="64" t="s">
        <v>902</v>
      </c>
      <c r="E12" s="64" t="s">
        <v>903</v>
      </c>
      <c r="F12" s="65" t="s">
        <v>904</v>
      </c>
      <c r="G12" s="1"/>
    </row>
    <row r="13" spans="1:12" ht="12.75" customHeight="1" thickBot="1" x14ac:dyDescent="0.3">
      <c r="A13" s="97" t="s">
        <v>180</v>
      </c>
      <c r="B13" s="68">
        <v>1</v>
      </c>
      <c r="C13" s="68">
        <v>1</v>
      </c>
      <c r="D13" s="68">
        <v>1</v>
      </c>
      <c r="E13" s="68">
        <v>1</v>
      </c>
      <c r="F13" s="69">
        <v>1</v>
      </c>
    </row>
    <row r="14" spans="1:12" ht="13.5" customHeight="1" thickTop="1" x14ac:dyDescent="0.25">
      <c r="A14" s="124" t="s">
        <v>193</v>
      </c>
      <c r="B14" s="52">
        <v>0.16686219385799245</v>
      </c>
      <c r="C14" s="52">
        <v>0.18402972762568215</v>
      </c>
      <c r="D14" s="52">
        <v>0.21161636565184039</v>
      </c>
      <c r="E14" s="52">
        <v>0.23091997294676914</v>
      </c>
      <c r="F14" s="55">
        <v>0.24400188403678677</v>
      </c>
    </row>
    <row r="15" spans="1:12" ht="12.75" customHeight="1" thickBot="1" x14ac:dyDescent="0.3">
      <c r="A15" s="159" t="s">
        <v>194</v>
      </c>
      <c r="B15" s="56">
        <v>0.83313780614200761</v>
      </c>
      <c r="C15" s="56">
        <v>0.81597027237431785</v>
      </c>
      <c r="D15" s="56">
        <v>0.7883836343481595</v>
      </c>
      <c r="E15" s="56">
        <v>0.76908002705323097</v>
      </c>
      <c r="F15" s="57">
        <v>0.75599811596321309</v>
      </c>
    </row>
    <row r="16" spans="1:12" x14ac:dyDescent="0.25">
      <c r="A16" s="4"/>
      <c r="B16" s="2"/>
      <c r="C16" s="2"/>
      <c r="D16" s="1"/>
      <c r="E16" s="1"/>
      <c r="F16" s="1"/>
      <c r="I16" s="5"/>
      <c r="L16" s="5"/>
    </row>
    <row r="17" spans="1:12" x14ac:dyDescent="0.25">
      <c r="A17" s="4"/>
      <c r="B17" s="2"/>
      <c r="C17" s="2"/>
      <c r="D17" s="1"/>
      <c r="E17" s="1"/>
      <c r="F17" s="1"/>
      <c r="I17" s="5"/>
      <c r="L17" s="5"/>
    </row>
    <row r="18" spans="1:12" x14ac:dyDescent="0.25">
      <c r="A18" s="4"/>
      <c r="B18" s="2"/>
      <c r="C18" s="2"/>
      <c r="D18" s="1"/>
      <c r="E18" s="1"/>
      <c r="F18" s="1"/>
      <c r="I18" s="5"/>
      <c r="L18" s="5"/>
    </row>
    <row r="19" spans="1:12" x14ac:dyDescent="0.25">
      <c r="A19" s="4"/>
      <c r="B19" s="2"/>
      <c r="C19" s="2"/>
      <c r="D19" s="1"/>
      <c r="E19" s="1"/>
      <c r="F19" s="1"/>
      <c r="I19" s="5"/>
      <c r="L19" s="5"/>
    </row>
    <row r="20" spans="1:12" x14ac:dyDescent="0.25">
      <c r="A20" s="4"/>
      <c r="B20" s="2"/>
      <c r="C20" s="2"/>
      <c r="D20" s="1"/>
      <c r="E20" s="1"/>
      <c r="F20" s="1"/>
      <c r="I20" s="5"/>
      <c r="L20" s="5"/>
    </row>
    <row r="21" spans="1:12" x14ac:dyDescent="0.25">
      <c r="A21" s="4"/>
      <c r="B21" s="2"/>
      <c r="C21" s="2"/>
      <c r="D21" s="1"/>
      <c r="E21" s="1"/>
      <c r="F21" s="1"/>
      <c r="I21" s="5"/>
      <c r="L21" s="5"/>
    </row>
    <row r="22" spans="1:12" x14ac:dyDescent="0.25">
      <c r="A22" s="4"/>
      <c r="B22" s="2"/>
      <c r="C22" s="2"/>
      <c r="D22" s="1"/>
      <c r="E22" s="1"/>
      <c r="F22" s="1"/>
      <c r="I22" s="5"/>
      <c r="L22" s="5"/>
    </row>
    <row r="23" spans="1:12" x14ac:dyDescent="0.25">
      <c r="A23" s="4"/>
      <c r="B23" s="2"/>
      <c r="C23" s="2"/>
      <c r="D23" s="1"/>
      <c r="E23" s="1"/>
      <c r="F23" s="1"/>
      <c r="I23" s="5"/>
      <c r="L23" s="5"/>
    </row>
    <row r="24" spans="1:12" x14ac:dyDescent="0.25">
      <c r="A24" s="1"/>
      <c r="B24" s="1"/>
      <c r="C24" s="1"/>
      <c r="D24" s="1"/>
      <c r="E24" s="1"/>
      <c r="F24" s="1"/>
    </row>
    <row r="25" spans="1:12" x14ac:dyDescent="0.25">
      <c r="A25" s="1"/>
      <c r="B25" s="1"/>
      <c r="C25" s="1"/>
      <c r="D25" s="1"/>
      <c r="E25" s="1"/>
      <c r="F25" s="1"/>
    </row>
    <row r="26" spans="1:12" x14ac:dyDescent="0.25">
      <c r="A26" s="1"/>
      <c r="B26" s="1"/>
      <c r="C26" s="1"/>
      <c r="D26" s="1"/>
      <c r="E26" s="1"/>
      <c r="F26" s="1"/>
    </row>
    <row r="27" spans="1:12" ht="12.75" customHeight="1" x14ac:dyDescent="0.25">
      <c r="A27" s="1053" t="s">
        <v>677</v>
      </c>
      <c r="B27" s="1053"/>
      <c r="C27" s="1053"/>
      <c r="D27" s="1053"/>
      <c r="E27" s="1053"/>
      <c r="F27" s="1053"/>
      <c r="G27" s="1053"/>
    </row>
    <row r="28" spans="1:12" ht="13.8" thickBot="1" x14ac:dyDescent="0.3">
      <c r="A28" s="1054"/>
      <c r="B28" s="1054"/>
      <c r="C28" s="1054"/>
      <c r="D28" s="1054"/>
      <c r="E28" s="1054"/>
      <c r="F28" s="1054"/>
      <c r="G28" s="1054"/>
    </row>
    <row r="29" spans="1:12" ht="13.8" thickBot="1" x14ac:dyDescent="0.3">
      <c r="A29" s="96"/>
      <c r="B29" s="10" t="s">
        <v>900</v>
      </c>
      <c r="C29" s="10" t="s">
        <v>901</v>
      </c>
      <c r="D29" s="10" t="s">
        <v>902</v>
      </c>
      <c r="E29" s="10" t="s">
        <v>903</v>
      </c>
      <c r="F29" s="59" t="s">
        <v>904</v>
      </c>
      <c r="G29" s="176" t="s">
        <v>905</v>
      </c>
    </row>
    <row r="30" spans="1:12" ht="12.75" customHeight="1" thickBot="1" x14ac:dyDescent="0.3">
      <c r="A30" s="70" t="s">
        <v>180</v>
      </c>
      <c r="B30" s="66">
        <v>11528948.793153487</v>
      </c>
      <c r="C30" s="66">
        <v>11493191.355969816</v>
      </c>
      <c r="D30" s="66">
        <v>11010622.269033736</v>
      </c>
      <c r="E30" s="66">
        <v>9330633.5204218589</v>
      </c>
      <c r="F30" s="67">
        <v>9640093.3649825249</v>
      </c>
      <c r="G30" s="170">
        <v>3.3166005704045043E-2</v>
      </c>
    </row>
    <row r="31" spans="1:12" ht="13.8" thickTop="1" x14ac:dyDescent="0.25">
      <c r="A31" s="160" t="s">
        <v>195</v>
      </c>
      <c r="B31" s="13">
        <v>10934519.222505491</v>
      </c>
      <c r="C31" s="13">
        <v>10753512.711332817</v>
      </c>
      <c r="D31" s="13">
        <v>9985220.6300372723</v>
      </c>
      <c r="E31" s="13">
        <v>8152457.9379232125</v>
      </c>
      <c r="F31" s="14">
        <v>8451264.6880171616</v>
      </c>
      <c r="G31" s="173">
        <v>3.6652351029494268E-2</v>
      </c>
    </row>
    <row r="32" spans="1:12" x14ac:dyDescent="0.25">
      <c r="A32" s="487" t="s">
        <v>196</v>
      </c>
      <c r="B32" s="11">
        <v>558327.85834299645</v>
      </c>
      <c r="C32" s="11">
        <v>675813.69472700078</v>
      </c>
      <c r="D32" s="11">
        <v>926196.81096852478</v>
      </c>
      <c r="E32" s="11">
        <v>1059962.5561682186</v>
      </c>
      <c r="F32" s="73">
        <v>1090499.6898593539</v>
      </c>
      <c r="G32" s="179">
        <v>2.8809634371923076E-2</v>
      </c>
    </row>
    <row r="33" spans="1:12" x14ac:dyDescent="0.25">
      <c r="A33" s="834" t="s">
        <v>197</v>
      </c>
      <c r="B33" s="835">
        <v>26693.798131999953</v>
      </c>
      <c r="C33" s="835">
        <v>39604.817998999853</v>
      </c>
      <c r="D33" s="835">
        <v>78856.359714019287</v>
      </c>
      <c r="E33" s="835">
        <v>105768.25494351315</v>
      </c>
      <c r="F33" s="836">
        <v>87465.188114354576</v>
      </c>
      <c r="G33" s="837">
        <v>-0.17304877383987805</v>
      </c>
    </row>
    <row r="34" spans="1:12" ht="13.8" thickBot="1" x14ac:dyDescent="0.3">
      <c r="A34" s="162" t="s">
        <v>198</v>
      </c>
      <c r="B34" s="108">
        <v>9407.9141730000101</v>
      </c>
      <c r="C34" s="108">
        <v>24260.131911000044</v>
      </c>
      <c r="D34" s="108">
        <v>20348.468313919999</v>
      </c>
      <c r="E34" s="108">
        <v>12444.771386915007</v>
      </c>
      <c r="F34" s="897">
        <v>10863.798991654003</v>
      </c>
      <c r="G34" s="899">
        <v>-0.1270390870276098</v>
      </c>
    </row>
    <row r="35" spans="1:12" x14ac:dyDescent="0.25">
      <c r="A35" s="1"/>
      <c r="B35" s="1"/>
      <c r="C35" s="1"/>
      <c r="D35" s="1"/>
      <c r="E35" s="1"/>
      <c r="F35" s="1"/>
    </row>
    <row r="36" spans="1:12" x14ac:dyDescent="0.25">
      <c r="A36" s="4"/>
      <c r="B36" s="2"/>
      <c r="C36" s="2"/>
      <c r="D36" s="1"/>
      <c r="E36" s="1"/>
      <c r="F36" s="1"/>
      <c r="I36" s="5"/>
      <c r="L36" s="5"/>
    </row>
    <row r="37" spans="1:12" ht="12.75" customHeight="1" x14ac:dyDescent="0.25">
      <c r="A37" s="1053" t="s">
        <v>678</v>
      </c>
      <c r="B37" s="1053"/>
      <c r="C37" s="1053"/>
      <c r="D37" s="1053"/>
      <c r="E37" s="1053"/>
      <c r="F37" s="1053"/>
      <c r="G37" s="1053"/>
    </row>
    <row r="38" spans="1:12" ht="13.8" thickBot="1" x14ac:dyDescent="0.3">
      <c r="A38" s="1054"/>
      <c r="B38" s="1054"/>
      <c r="C38" s="1054"/>
      <c r="D38" s="1054"/>
      <c r="E38" s="1054"/>
      <c r="F38" s="1054"/>
      <c r="G38" s="1053"/>
    </row>
    <row r="39" spans="1:12" ht="13.8" thickBot="1" x14ac:dyDescent="0.3">
      <c r="A39" s="96"/>
      <c r="B39" s="10" t="s">
        <v>900</v>
      </c>
      <c r="C39" s="10" t="s">
        <v>901</v>
      </c>
      <c r="D39" s="10" t="s">
        <v>902</v>
      </c>
      <c r="E39" s="10" t="s">
        <v>903</v>
      </c>
      <c r="F39" s="53" t="s">
        <v>904</v>
      </c>
    </row>
    <row r="40" spans="1:12" ht="12.75" customHeight="1" thickBot="1" x14ac:dyDescent="0.3">
      <c r="A40" s="97" t="s">
        <v>180</v>
      </c>
      <c r="B40" s="68">
        <v>1.0000000000000207</v>
      </c>
      <c r="C40" s="68">
        <v>0.99999999999998446</v>
      </c>
      <c r="D40" s="68">
        <v>1.0000000000000266</v>
      </c>
      <c r="E40" s="68">
        <v>1.0000000000000011</v>
      </c>
      <c r="F40" s="69">
        <v>0.99999999999999634</v>
      </c>
    </row>
    <row r="41" spans="1:12" ht="13.8" thickTop="1" x14ac:dyDescent="0.25">
      <c r="A41" s="146" t="s">
        <v>195</v>
      </c>
      <c r="B41" s="52">
        <v>0.94844026274097304</v>
      </c>
      <c r="C41" s="52">
        <v>0.93564201432590244</v>
      </c>
      <c r="D41" s="52">
        <v>0.90687159962974695</v>
      </c>
      <c r="E41" s="52">
        <v>0.87373037640799245</v>
      </c>
      <c r="F41" s="55">
        <v>0.87667871752323534</v>
      </c>
    </row>
    <row r="42" spans="1:12" x14ac:dyDescent="0.25">
      <c r="A42" s="125" t="s">
        <v>196</v>
      </c>
      <c r="B42" s="109">
        <v>4.8428340550404146E-2</v>
      </c>
      <c r="C42" s="109">
        <v>5.8801221853489613E-2</v>
      </c>
      <c r="D42" s="109">
        <v>8.411848016740929E-2</v>
      </c>
      <c r="E42" s="109">
        <v>0.11360027739255765</v>
      </c>
      <c r="F42" s="112">
        <v>0.11312127886858145</v>
      </c>
    </row>
    <row r="43" spans="1:12" x14ac:dyDescent="0.25">
      <c r="A43" s="165" t="s">
        <v>197</v>
      </c>
      <c r="B43" s="168">
        <v>2.3153713847573619E-3</v>
      </c>
      <c r="C43" s="168">
        <v>3.4459374052297166E-3</v>
      </c>
      <c r="D43" s="168">
        <v>7.1618440617835866E-3</v>
      </c>
      <c r="E43" s="168">
        <v>1.1335592027274398E-2</v>
      </c>
      <c r="F43" s="169">
        <v>9.0730644199017892E-3</v>
      </c>
    </row>
    <row r="44" spans="1:12" ht="13.8" thickBot="1" x14ac:dyDescent="0.3">
      <c r="A44" s="162" t="s">
        <v>198</v>
      </c>
      <c r="B44" s="110">
        <v>8.1602532388617532E-4</v>
      </c>
      <c r="C44" s="110">
        <v>2.1108264153627287E-3</v>
      </c>
      <c r="D44" s="110">
        <v>1.8480761410868262E-3</v>
      </c>
      <c r="E44" s="110">
        <v>1.3337541721767641E-3</v>
      </c>
      <c r="F44" s="113">
        <v>1.1269391882776289E-3</v>
      </c>
      <c r="I44" s="5"/>
      <c r="L44" s="5"/>
    </row>
    <row r="45" spans="1:12" x14ac:dyDescent="0.25">
      <c r="A45" s="4"/>
      <c r="B45" s="2"/>
      <c r="C45" s="2"/>
      <c r="D45" s="1"/>
      <c r="E45" s="1"/>
      <c r="F45" s="1"/>
      <c r="I45" s="5"/>
      <c r="L45" s="5"/>
    </row>
  </sheetData>
  <mergeCells count="4">
    <mergeCell ref="A1:G2"/>
    <mergeCell ref="A10:G11"/>
    <mergeCell ref="A37:G38"/>
    <mergeCell ref="A27:G28"/>
  </mergeCells>
  <pageMargins left="0.78740157480314965" right="0.59055118110236227" top="0.78740157480314965" bottom="0.39370078740157483" header="0" footer="0.39370078740157483"/>
  <pageSetup paperSize="9" orientation="portrait" r:id="rId1"/>
  <headerFooter scaleWithDoc="0">
    <oddFooter>&amp;R&amp;9&amp;P</oddFooter>
  </headerFooter>
  <legacyDrawingHF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6"/>
  <sheetViews>
    <sheetView showZeros="0" zoomScaleNormal="100" workbookViewId="0"/>
  </sheetViews>
  <sheetFormatPr baseColWidth="10" defaultRowHeight="13.2" x14ac:dyDescent="0.25"/>
  <cols>
    <col min="1" max="1" width="20.88671875" customWidth="1"/>
    <col min="2" max="2" width="12.33203125" bestFit="1" customWidth="1"/>
    <col min="3" max="3" width="10.88671875" bestFit="1" customWidth="1"/>
    <col min="4" max="4" width="12.33203125" bestFit="1" customWidth="1"/>
    <col min="5" max="5" width="10.33203125" customWidth="1"/>
    <col min="6" max="6" width="9.5546875" customWidth="1"/>
    <col min="7" max="7" width="6.88671875" customWidth="1"/>
    <col min="8" max="8" width="6.6640625" customWidth="1"/>
    <col min="9" max="9" width="7.88671875" customWidth="1"/>
  </cols>
  <sheetData>
    <row r="1" spans="1:17" ht="27" customHeight="1" thickBot="1" x14ac:dyDescent="0.3">
      <c r="A1" s="1053" t="s">
        <v>469</v>
      </c>
      <c r="B1" s="1053"/>
      <c r="C1" s="1053"/>
      <c r="D1" s="1053"/>
      <c r="E1" s="1053"/>
      <c r="F1" s="1053"/>
      <c r="G1" s="1053"/>
      <c r="H1" s="1053"/>
      <c r="I1" s="75"/>
      <c r="J1" s="75"/>
    </row>
    <row r="2" spans="1:17" ht="13.8" thickBot="1" x14ac:dyDescent="0.3">
      <c r="A2" s="255"/>
      <c r="B2" s="257" t="s">
        <v>180</v>
      </c>
      <c r="C2" s="190" t="s">
        <v>195</v>
      </c>
      <c r="D2" s="232" t="s">
        <v>196</v>
      </c>
      <c r="E2" s="192" t="s">
        <v>197</v>
      </c>
      <c r="F2" s="192" t="s">
        <v>198</v>
      </c>
      <c r="J2" s="75"/>
      <c r="K2" s="75"/>
      <c r="L2" s="75"/>
      <c r="M2" s="75"/>
      <c r="N2" s="75"/>
      <c r="O2" s="75"/>
      <c r="P2" s="75"/>
      <c r="Q2" s="75"/>
    </row>
    <row r="3" spans="1:17" ht="13.8" thickBot="1" x14ac:dyDescent="0.3">
      <c r="A3" s="193" t="s">
        <v>180</v>
      </c>
      <c r="B3" s="601">
        <v>1503943696.0039392</v>
      </c>
      <c r="C3" s="194">
        <v>358491431.4366017</v>
      </c>
      <c r="D3" s="261">
        <v>1111685029.5216651</v>
      </c>
      <c r="E3" s="195">
        <v>25515512.861298613</v>
      </c>
      <c r="F3" s="195">
        <v>8251722.1843738547</v>
      </c>
      <c r="J3" s="75"/>
      <c r="K3" s="75"/>
      <c r="L3" s="75"/>
      <c r="M3" s="75"/>
      <c r="N3" s="75"/>
      <c r="O3" s="75"/>
      <c r="P3" s="75"/>
      <c r="Q3" s="75"/>
    </row>
    <row r="4" spans="1:17" ht="13.8" thickTop="1" x14ac:dyDescent="0.25">
      <c r="A4" s="217" t="s">
        <v>210</v>
      </c>
      <c r="B4" s="273">
        <v>880317882.79605317</v>
      </c>
      <c r="C4" s="35">
        <v>287943794.91528034</v>
      </c>
      <c r="D4" s="274">
        <v>562450297.41238606</v>
      </c>
      <c r="E4" s="224">
        <v>22352973.160449728</v>
      </c>
      <c r="F4" s="224">
        <v>7570817.3079370502</v>
      </c>
    </row>
    <row r="5" spans="1:17" x14ac:dyDescent="0.25">
      <c r="A5" s="196" t="s">
        <v>211</v>
      </c>
      <c r="B5" s="263">
        <v>342632901.25479943</v>
      </c>
      <c r="C5" s="197">
        <v>14508438.315654961</v>
      </c>
      <c r="D5" s="264">
        <v>325598293.64284903</v>
      </c>
      <c r="E5" s="198">
        <v>2004353.1753322466</v>
      </c>
      <c r="F5" s="198">
        <v>521816.12096322275</v>
      </c>
    </row>
    <row r="6" spans="1:17" ht="13.8" thickBot="1" x14ac:dyDescent="0.3">
      <c r="A6" s="241" t="s">
        <v>212</v>
      </c>
      <c r="B6" s="316">
        <v>280992911.95308667</v>
      </c>
      <c r="C6" s="242">
        <v>56039198.205666445</v>
      </c>
      <c r="D6" s="317">
        <v>223636438.46643004</v>
      </c>
      <c r="E6" s="243">
        <v>1158186.525516636</v>
      </c>
      <c r="F6" s="243">
        <v>159088.75547358242</v>
      </c>
    </row>
    <row r="7" spans="1:17" x14ac:dyDescent="0.25">
      <c r="A7" s="72"/>
      <c r="B7" s="1"/>
      <c r="C7" s="1"/>
      <c r="D7" s="1"/>
      <c r="E7" s="1"/>
      <c r="F7" s="1"/>
      <c r="G7" s="1"/>
      <c r="H7" s="1"/>
      <c r="I7" s="1"/>
    </row>
    <row r="8" spans="1:17" x14ac:dyDescent="0.25">
      <c r="A8" s="4"/>
      <c r="B8" s="1"/>
      <c r="C8" s="2"/>
      <c r="D8" s="2"/>
      <c r="E8" s="1"/>
      <c r="F8" s="1"/>
      <c r="G8" s="1"/>
      <c r="H8" s="1"/>
      <c r="I8" s="1"/>
    </row>
    <row r="9" spans="1:17" ht="27" customHeight="1" thickBot="1" x14ac:dyDescent="0.3">
      <c r="A9" s="1053" t="s">
        <v>470</v>
      </c>
      <c r="B9" s="1053"/>
      <c r="C9" s="1053"/>
      <c r="D9" s="1053"/>
      <c r="E9" s="1053"/>
      <c r="F9" s="1053"/>
      <c r="G9" s="1053"/>
      <c r="H9" s="1053"/>
      <c r="I9" s="75"/>
      <c r="J9" s="75"/>
    </row>
    <row r="10" spans="1:17" ht="13.8" thickBot="1" x14ac:dyDescent="0.3">
      <c r="A10" s="255"/>
      <c r="B10" s="257" t="s">
        <v>180</v>
      </c>
      <c r="C10" s="190" t="s">
        <v>195</v>
      </c>
      <c r="D10" s="232" t="s">
        <v>196</v>
      </c>
      <c r="E10" s="192" t="s">
        <v>197</v>
      </c>
      <c r="F10" s="192" t="s">
        <v>198</v>
      </c>
      <c r="G10" s="1"/>
      <c r="H10" s="1"/>
      <c r="I10" s="1"/>
    </row>
    <row r="11" spans="1:17" ht="13.8" thickBot="1" x14ac:dyDescent="0.3">
      <c r="A11" s="193" t="s">
        <v>180</v>
      </c>
      <c r="B11" s="335">
        <v>1</v>
      </c>
      <c r="C11" s="204">
        <v>0.23836758808799363</v>
      </c>
      <c r="D11" s="336">
        <v>0.73917995233164191</v>
      </c>
      <c r="E11" s="205">
        <v>1.6965736768666761E-2</v>
      </c>
      <c r="F11" s="205">
        <v>5.4867228116977605E-3</v>
      </c>
      <c r="G11" s="1"/>
      <c r="H11" s="1"/>
      <c r="I11" s="1"/>
    </row>
    <row r="12" spans="1:17" ht="13.8" thickTop="1" x14ac:dyDescent="0.25">
      <c r="A12" s="217" t="s">
        <v>210</v>
      </c>
      <c r="B12" s="344">
        <v>1</v>
      </c>
      <c r="C12" s="218">
        <v>0.32709070273651303</v>
      </c>
      <c r="D12" s="345">
        <v>0.63891726886876299</v>
      </c>
      <c r="E12" s="219">
        <v>2.5391933524572433E-2</v>
      </c>
      <c r="F12" s="219">
        <v>8.6000948701515957E-3</v>
      </c>
      <c r="G12" s="1"/>
      <c r="H12" s="1"/>
      <c r="I12" s="1"/>
    </row>
    <row r="13" spans="1:17" x14ac:dyDescent="0.25">
      <c r="A13" s="196" t="s">
        <v>211</v>
      </c>
      <c r="B13" s="346">
        <v>1</v>
      </c>
      <c r="C13" s="206">
        <v>4.2343972988355086E-2</v>
      </c>
      <c r="D13" s="252">
        <v>0.95028321112897862</v>
      </c>
      <c r="E13" s="207">
        <v>5.8498561229579837E-3</v>
      </c>
      <c r="F13" s="207">
        <v>1.5229597597084627E-3</v>
      </c>
      <c r="G13" s="1"/>
      <c r="H13" s="1"/>
      <c r="I13" s="1"/>
    </row>
    <row r="14" spans="1:17" ht="13.8" thickBot="1" x14ac:dyDescent="0.3">
      <c r="A14" s="241" t="s">
        <v>212</v>
      </c>
      <c r="B14" s="320">
        <v>1</v>
      </c>
      <c r="C14" s="321">
        <v>0.19943278218712684</v>
      </c>
      <c r="D14" s="348">
        <v>0.7958792871749284</v>
      </c>
      <c r="E14" s="339">
        <v>4.1217642020450734E-3</v>
      </c>
      <c r="F14" s="339">
        <v>5.6616643589978946E-4</v>
      </c>
      <c r="G14" s="1"/>
      <c r="H14" s="1"/>
      <c r="I14" s="1"/>
    </row>
    <row r="15" spans="1:17" x14ac:dyDescent="0.25">
      <c r="A15" s="72"/>
      <c r="B15" s="1"/>
      <c r="C15" s="1"/>
      <c r="D15" s="1"/>
      <c r="E15" s="1"/>
      <c r="F15" s="1"/>
      <c r="G15" s="1"/>
      <c r="H15" s="98"/>
      <c r="I15" s="1"/>
    </row>
    <row r="16" spans="1:17" x14ac:dyDescent="0.25">
      <c r="A16" s="1"/>
      <c r="B16" s="1"/>
      <c r="C16" s="1"/>
      <c r="D16" s="1"/>
      <c r="E16" s="1"/>
      <c r="F16" s="1"/>
      <c r="G16" s="1"/>
      <c r="H16" s="1"/>
      <c r="I16" s="1"/>
    </row>
    <row r="17" spans="1:10" ht="27" customHeight="1" thickBot="1" x14ac:dyDescent="0.3">
      <c r="A17" s="1053" t="s">
        <v>471</v>
      </c>
      <c r="B17" s="1053"/>
      <c r="C17" s="1053"/>
      <c r="D17" s="1053"/>
      <c r="E17" s="1053"/>
      <c r="F17" s="1053"/>
      <c r="G17" s="1053"/>
      <c r="H17" s="1053"/>
      <c r="I17" s="75"/>
      <c r="J17" s="75"/>
    </row>
    <row r="18" spans="1:10" ht="13.8" thickBot="1" x14ac:dyDescent="0.3">
      <c r="A18" s="255"/>
      <c r="B18" s="257" t="s">
        <v>180</v>
      </c>
      <c r="C18" s="190" t="s">
        <v>195</v>
      </c>
      <c r="D18" s="232" t="s">
        <v>196</v>
      </c>
      <c r="E18" s="192" t="s">
        <v>197</v>
      </c>
      <c r="F18" s="192" t="s">
        <v>198</v>
      </c>
      <c r="G18" s="1"/>
      <c r="H18" s="1"/>
      <c r="I18" s="1"/>
    </row>
    <row r="19" spans="1:10" ht="13.8" thickBot="1" x14ac:dyDescent="0.3">
      <c r="A19" s="193" t="s">
        <v>180</v>
      </c>
      <c r="B19" s="335">
        <v>1</v>
      </c>
      <c r="C19" s="204">
        <v>1</v>
      </c>
      <c r="D19" s="336">
        <v>1</v>
      </c>
      <c r="E19" s="205">
        <v>1</v>
      </c>
      <c r="F19" s="205">
        <v>1</v>
      </c>
      <c r="G19" s="1"/>
      <c r="H19" s="1"/>
      <c r="I19" s="1"/>
    </row>
    <row r="20" spans="1:10" ht="13.8" thickTop="1" x14ac:dyDescent="0.25">
      <c r="A20" s="217" t="s">
        <v>210</v>
      </c>
      <c r="B20" s="344">
        <v>0.58533965409416988</v>
      </c>
      <c r="C20" s="218">
        <v>0.80320969949375898</v>
      </c>
      <c r="D20" s="345">
        <v>0.50594393418646355</v>
      </c>
      <c r="E20" s="219">
        <v>0.87605423735590449</v>
      </c>
      <c r="F20" s="219">
        <v>0.91748330091308428</v>
      </c>
      <c r="G20" s="1"/>
      <c r="H20" s="1"/>
      <c r="I20" s="1"/>
    </row>
    <row r="21" spans="1:10" x14ac:dyDescent="0.25">
      <c r="A21" s="196" t="s">
        <v>211</v>
      </c>
      <c r="B21" s="346">
        <v>0.22782295784422904</v>
      </c>
      <c r="C21" s="206">
        <v>4.0470809183679866E-2</v>
      </c>
      <c r="D21" s="252">
        <v>0.29288718026809013</v>
      </c>
      <c r="E21" s="207">
        <v>7.8554296996804898E-2</v>
      </c>
      <c r="F21" s="207">
        <v>6.3237238155130451E-2</v>
      </c>
      <c r="G21" s="1"/>
      <c r="H21" s="1"/>
      <c r="I21" s="1"/>
    </row>
    <row r="22" spans="1:10" ht="13.8" thickBot="1" x14ac:dyDescent="0.3">
      <c r="A22" s="241" t="s">
        <v>212</v>
      </c>
      <c r="B22" s="320">
        <v>0.18683738806160113</v>
      </c>
      <c r="C22" s="321">
        <v>0.15631949132256132</v>
      </c>
      <c r="D22" s="348">
        <v>0.2011688855454464</v>
      </c>
      <c r="E22" s="339">
        <v>4.539146564729054E-2</v>
      </c>
      <c r="F22" s="339">
        <v>1.9279460931785376E-2</v>
      </c>
      <c r="G22" s="1"/>
      <c r="H22" s="1"/>
      <c r="I22" s="1"/>
    </row>
    <row r="23" spans="1:10" x14ac:dyDescent="0.25">
      <c r="A23" s="72"/>
      <c r="B23" s="1"/>
      <c r="C23" s="1"/>
      <c r="D23" s="1"/>
      <c r="E23" s="1"/>
      <c r="F23" s="1"/>
      <c r="G23" s="1"/>
      <c r="H23" s="1"/>
      <c r="I23" s="1"/>
    </row>
    <row r="25" spans="1:10" ht="27" customHeight="1" thickBot="1" x14ac:dyDescent="0.3">
      <c r="A25" s="1053" t="s">
        <v>472</v>
      </c>
      <c r="B25" s="1053"/>
      <c r="C25" s="1053"/>
      <c r="D25" s="1053"/>
      <c r="E25" s="1053"/>
      <c r="F25" s="1053"/>
      <c r="G25" s="1053"/>
      <c r="H25" s="1053"/>
      <c r="I25" s="75"/>
      <c r="J25" s="75"/>
    </row>
    <row r="26" spans="1:10" ht="13.8" thickBot="1" x14ac:dyDescent="0.3">
      <c r="A26" s="1"/>
      <c r="B26" s="1061" t="s">
        <v>898</v>
      </c>
      <c r="C26" s="1062"/>
      <c r="D26" s="1062"/>
      <c r="E26" s="1062"/>
      <c r="F26" s="1062"/>
    </row>
    <row r="27" spans="1:10" ht="13.8" thickBot="1" x14ac:dyDescent="0.3">
      <c r="A27" s="310"/>
      <c r="B27" s="311" t="s">
        <v>180</v>
      </c>
      <c r="C27" s="312" t="s">
        <v>195</v>
      </c>
      <c r="D27" s="313" t="s">
        <v>196</v>
      </c>
      <c r="E27" s="314" t="s">
        <v>197</v>
      </c>
      <c r="F27" s="314" t="s">
        <v>198</v>
      </c>
    </row>
    <row r="28" spans="1:10" ht="13.8" thickBot="1" x14ac:dyDescent="0.3">
      <c r="A28" s="284" t="s">
        <v>180</v>
      </c>
      <c r="B28" s="285">
        <v>6.0355992889210341E-2</v>
      </c>
      <c r="C28" s="286">
        <v>0.28518094220823254</v>
      </c>
      <c r="D28" s="287">
        <v>3.9228799955104421E-3</v>
      </c>
      <c r="E28" s="288">
        <v>0.38124798161884077</v>
      </c>
      <c r="F28" s="288">
        <v>-0.39246185667679534</v>
      </c>
    </row>
    <row r="29" spans="1:10" ht="13.8" thickTop="1" x14ac:dyDescent="0.25">
      <c r="A29" s="299" t="s">
        <v>210</v>
      </c>
      <c r="B29" s="300">
        <v>0.11119377010865872</v>
      </c>
      <c r="C29" s="301">
        <v>0.30196644195105593</v>
      </c>
      <c r="D29" s="302">
        <v>3.8813124799814913E-2</v>
      </c>
      <c r="E29" s="303">
        <v>0.31700151315725811</v>
      </c>
      <c r="F29" s="303">
        <v>-0.40191122042010807</v>
      </c>
    </row>
    <row r="30" spans="1:10" x14ac:dyDescent="0.25">
      <c r="A30" s="289" t="s">
        <v>211</v>
      </c>
      <c r="B30" s="290">
        <v>0.19509082721981885</v>
      </c>
      <c r="C30" s="291">
        <v>-0.34853046968409251</v>
      </c>
      <c r="D30" s="292">
        <v>0.23287790454989654</v>
      </c>
      <c r="E30" s="293">
        <v>11.511396373008044</v>
      </c>
      <c r="F30" s="293">
        <v>2.0052235074485516</v>
      </c>
    </row>
    <row r="31" spans="1:10" ht="13.8" thickBot="1" x14ac:dyDescent="0.3">
      <c r="A31" s="279" t="s">
        <v>212</v>
      </c>
      <c r="B31" s="280">
        <v>-0.17211609375490888</v>
      </c>
      <c r="C31" s="281">
        <v>0.57806368772309025</v>
      </c>
      <c r="D31" s="282">
        <v>-0.25901441289534377</v>
      </c>
      <c r="E31" s="283">
        <v>-0.13566171556478579</v>
      </c>
      <c r="F31" s="283">
        <v>-0.78795015805082147</v>
      </c>
    </row>
    <row r="32" spans="1:10" x14ac:dyDescent="0.25">
      <c r="A32" s="164"/>
    </row>
    <row r="34" spans="1:17" ht="27" customHeight="1" thickBot="1" x14ac:dyDescent="0.3">
      <c r="A34" s="1053" t="s">
        <v>473</v>
      </c>
      <c r="B34" s="1053"/>
      <c r="C34" s="1053"/>
      <c r="D34" s="1053"/>
      <c r="E34" s="1053"/>
      <c r="F34" s="1053"/>
      <c r="G34" s="1053"/>
      <c r="H34" s="1053"/>
      <c r="I34" s="75"/>
      <c r="J34" s="75"/>
    </row>
    <row r="35" spans="1:17" ht="13.8" thickBot="1" x14ac:dyDescent="0.3">
      <c r="A35" s="255"/>
      <c r="B35" s="257" t="s">
        <v>180</v>
      </c>
      <c r="C35" s="190" t="s">
        <v>195</v>
      </c>
      <c r="D35" s="232" t="s">
        <v>196</v>
      </c>
      <c r="E35" s="192" t="s">
        <v>197</v>
      </c>
      <c r="F35" s="192" t="s">
        <v>198</v>
      </c>
      <c r="J35" s="75"/>
      <c r="K35" s="75"/>
      <c r="L35" s="75"/>
      <c r="M35" s="75"/>
      <c r="N35" s="75"/>
      <c r="O35" s="75"/>
      <c r="P35" s="75"/>
      <c r="Q35" s="75"/>
    </row>
    <row r="36" spans="1:17" ht="13.8" thickBot="1" x14ac:dyDescent="0.3">
      <c r="A36" s="544" t="s">
        <v>180</v>
      </c>
      <c r="B36" s="602">
        <v>178.82939536013103</v>
      </c>
      <c r="C36" s="532">
        <v>138.76601275180178</v>
      </c>
      <c r="D36" s="556">
        <v>198.57837603185899</v>
      </c>
      <c r="E36" s="533">
        <v>127.83786640299527</v>
      </c>
      <c r="F36" s="533">
        <v>287.50653145493175</v>
      </c>
      <c r="J36" s="75"/>
      <c r="K36" s="75"/>
      <c r="L36" s="75"/>
      <c r="M36" s="75"/>
      <c r="N36" s="75"/>
      <c r="O36" s="75"/>
      <c r="P36" s="75"/>
      <c r="Q36" s="75"/>
    </row>
    <row r="37" spans="1:17" ht="13.8" thickTop="1" x14ac:dyDescent="0.25">
      <c r="A37" s="217" t="s">
        <v>210</v>
      </c>
      <c r="B37" s="558">
        <v>191.24496660886547</v>
      </c>
      <c r="C37" s="48">
        <v>141.88733570411102</v>
      </c>
      <c r="D37" s="559">
        <v>237.67238981287849</v>
      </c>
      <c r="E37" s="534">
        <v>123.02726749533348</v>
      </c>
      <c r="F37" s="534">
        <v>296.64044262264616</v>
      </c>
    </row>
    <row r="38" spans="1:17" x14ac:dyDescent="0.25">
      <c r="A38" s="196" t="s">
        <v>211</v>
      </c>
      <c r="B38" s="560">
        <v>247.83660520660317</v>
      </c>
      <c r="C38" s="535">
        <v>160.01743522264633</v>
      </c>
      <c r="D38" s="561">
        <v>254.87406305190072</v>
      </c>
      <c r="E38" s="536">
        <v>154.53276993795754</v>
      </c>
      <c r="F38" s="536">
        <v>380.91503138203456</v>
      </c>
    </row>
    <row r="39" spans="1:17" ht="13.8" thickBot="1" x14ac:dyDescent="0.3">
      <c r="A39" s="241" t="s">
        <v>212</v>
      </c>
      <c r="B39" s="565">
        <v>115.9044337370466</v>
      </c>
      <c r="C39" s="529">
        <v>120.93763823938029</v>
      </c>
      <c r="D39" s="548">
        <v>114.43670670189883</v>
      </c>
      <c r="E39" s="531">
        <v>234.87182105236801</v>
      </c>
      <c r="F39" s="531">
        <v>87.932048948390133</v>
      </c>
    </row>
    <row r="40" spans="1:17" x14ac:dyDescent="0.25">
      <c r="A40" s="72"/>
      <c r="B40" s="1"/>
      <c r="C40" s="1"/>
      <c r="D40" s="1"/>
      <c r="E40" s="1"/>
      <c r="F40" s="1"/>
      <c r="G40" s="1"/>
      <c r="H40" s="1"/>
      <c r="I40" s="1"/>
    </row>
    <row r="42" spans="1:17" ht="27" customHeight="1" thickBot="1" x14ac:dyDescent="0.3">
      <c r="A42" s="1053" t="s">
        <v>474</v>
      </c>
      <c r="B42" s="1053"/>
      <c r="C42" s="1053"/>
      <c r="D42" s="1053"/>
      <c r="E42" s="1053"/>
      <c r="F42" s="1053"/>
      <c r="G42" s="1053"/>
      <c r="H42" s="1053"/>
      <c r="I42" s="75"/>
      <c r="J42" s="75"/>
    </row>
    <row r="43" spans="1:17" ht="13.8" thickBot="1" x14ac:dyDescent="0.3">
      <c r="A43" s="1"/>
      <c r="B43" s="1061" t="s">
        <v>898</v>
      </c>
      <c r="C43" s="1062"/>
      <c r="D43" s="1062"/>
      <c r="E43" s="1062"/>
      <c r="F43" s="1062"/>
    </row>
    <row r="44" spans="1:17" ht="13.8" thickBot="1" x14ac:dyDescent="0.3">
      <c r="A44" s="310"/>
      <c r="B44" s="311" t="s">
        <v>180</v>
      </c>
      <c r="C44" s="312" t="s">
        <v>195</v>
      </c>
      <c r="D44" s="313" t="s">
        <v>196</v>
      </c>
      <c r="E44" s="314" t="s">
        <v>197</v>
      </c>
      <c r="F44" s="314" t="s">
        <v>198</v>
      </c>
    </row>
    <row r="45" spans="1:17" ht="13.8" thickBot="1" x14ac:dyDescent="0.3">
      <c r="A45" s="284" t="s">
        <v>180</v>
      </c>
      <c r="B45" s="285">
        <v>0.11136244687665386</v>
      </c>
      <c r="C45" s="286">
        <v>6.408360872906016E-2</v>
      </c>
      <c r="D45" s="287">
        <v>0.16935982123633764</v>
      </c>
      <c r="E45" s="288">
        <v>-0.28050506530636199</v>
      </c>
      <c r="F45" s="288">
        <v>7.4871897037824819E-2</v>
      </c>
    </row>
    <row r="46" spans="1:17" ht="13.8" thickTop="1" x14ac:dyDescent="0.25">
      <c r="A46" s="299" t="s">
        <v>210</v>
      </c>
      <c r="B46" s="300">
        <v>2.3656051166909275E-3</v>
      </c>
      <c r="C46" s="301">
        <v>7.7743290444225677E-2</v>
      </c>
      <c r="D46" s="302">
        <v>2.5020906586074698E-2</v>
      </c>
      <c r="E46" s="303">
        <v>-0.32050529652881621</v>
      </c>
      <c r="F46" s="303">
        <v>2.1062876754324611E-2</v>
      </c>
    </row>
    <row r="47" spans="1:17" x14ac:dyDescent="0.25">
      <c r="A47" s="289" t="s">
        <v>211</v>
      </c>
      <c r="B47" s="290">
        <v>1.3586152083019387E-2</v>
      </c>
      <c r="C47" s="291">
        <v>-0.18753324897414636</v>
      </c>
      <c r="D47" s="292">
        <v>2.0981138307018199E-2</v>
      </c>
      <c r="E47" s="293">
        <v>-0.14678590649982681</v>
      </c>
      <c r="F47" s="293">
        <v>0.41751985454186213</v>
      </c>
    </row>
    <row r="48" spans="1:17" ht="13.8" thickBot="1" x14ac:dyDescent="0.3">
      <c r="A48" s="279" t="s">
        <v>212</v>
      </c>
      <c r="B48" s="280">
        <v>0.19167980851504263</v>
      </c>
      <c r="C48" s="281">
        <v>0.17841460485054994</v>
      </c>
      <c r="D48" s="282">
        <v>0.18594640686138142</v>
      </c>
      <c r="E48" s="283">
        <v>0.6374579003004186</v>
      </c>
      <c r="F48" s="283">
        <v>-0.23099701281974205</v>
      </c>
    </row>
    <row r="49" spans="1:17" x14ac:dyDescent="0.25">
      <c r="A49" s="164"/>
    </row>
    <row r="51" spans="1:17" ht="27" customHeight="1" thickBot="1" x14ac:dyDescent="0.3">
      <c r="A51" s="1053" t="s">
        <v>475</v>
      </c>
      <c r="B51" s="1053"/>
      <c r="C51" s="1053"/>
      <c r="D51" s="1053"/>
      <c r="E51" s="1053"/>
      <c r="F51" s="1053"/>
      <c r="G51" s="1053"/>
      <c r="H51" s="1053"/>
      <c r="I51" s="75"/>
      <c r="J51" s="75"/>
    </row>
    <row r="52" spans="1:17" ht="13.8" thickBot="1" x14ac:dyDescent="0.3">
      <c r="A52" s="255"/>
      <c r="B52" s="257" t="s">
        <v>180</v>
      </c>
      <c r="C52" s="190" t="s">
        <v>195</v>
      </c>
      <c r="D52" s="232" t="s">
        <v>196</v>
      </c>
      <c r="E52" s="192" t="s">
        <v>197</v>
      </c>
      <c r="F52" s="192" t="s">
        <v>198</v>
      </c>
      <c r="J52" s="75"/>
      <c r="K52" s="75"/>
      <c r="L52" s="75"/>
      <c r="M52" s="75"/>
      <c r="N52" s="75"/>
      <c r="O52" s="75"/>
      <c r="P52" s="75"/>
      <c r="Q52" s="75"/>
    </row>
    <row r="53" spans="1:17" ht="13.8" thickBot="1" x14ac:dyDescent="0.3">
      <c r="A53" s="544" t="s">
        <v>180</v>
      </c>
      <c r="B53" s="602">
        <v>639.37721828493738</v>
      </c>
      <c r="C53" s="532">
        <v>297.77592613152865</v>
      </c>
      <c r="D53" s="556">
        <v>1020.3802964441487</v>
      </c>
      <c r="E53" s="533">
        <v>527.75830588933252</v>
      </c>
      <c r="F53" s="533">
        <v>787.65812880917827</v>
      </c>
      <c r="J53" s="75"/>
      <c r="K53" s="75"/>
      <c r="L53" s="75"/>
      <c r="M53" s="75"/>
      <c r="N53" s="75"/>
      <c r="O53" s="75"/>
      <c r="P53" s="75"/>
      <c r="Q53" s="75"/>
    </row>
    <row r="54" spans="1:17" ht="13.8" thickTop="1" x14ac:dyDescent="0.25">
      <c r="A54" s="217" t="s">
        <v>210</v>
      </c>
      <c r="B54" s="558">
        <v>545.01095435220805</v>
      </c>
      <c r="C54" s="48">
        <v>305.59944468785949</v>
      </c>
      <c r="D54" s="559">
        <v>905.71188123062984</v>
      </c>
      <c r="E54" s="534">
        <v>528.04231288132667</v>
      </c>
      <c r="F54" s="534">
        <v>783.06424905060408</v>
      </c>
    </row>
    <row r="55" spans="1:17" x14ac:dyDescent="0.25">
      <c r="A55" s="196" t="s">
        <v>211</v>
      </c>
      <c r="B55" s="560">
        <v>990.94675844176959</v>
      </c>
      <c r="C55" s="535">
        <v>348.36412061704561</v>
      </c>
      <c r="D55" s="561">
        <v>1080.5227680850307</v>
      </c>
      <c r="E55" s="536">
        <v>825.2903470897644</v>
      </c>
      <c r="F55" s="536">
        <v>1477.6715691287311</v>
      </c>
    </row>
    <row r="56" spans="1:17" ht="13.8" thickBot="1" x14ac:dyDescent="0.3">
      <c r="A56" s="241" t="s">
        <v>212</v>
      </c>
      <c r="B56" s="565">
        <v>718.26974119267095</v>
      </c>
      <c r="C56" s="529">
        <v>254.69687176586697</v>
      </c>
      <c r="D56" s="548">
        <v>1337.9907566614052</v>
      </c>
      <c r="E56" s="531">
        <v>322.92787462416368</v>
      </c>
      <c r="F56" s="531">
        <v>349.68755936160409</v>
      </c>
    </row>
    <row r="57" spans="1:17" x14ac:dyDescent="0.25">
      <c r="A57" s="72"/>
      <c r="B57" s="1"/>
      <c r="C57" s="1"/>
      <c r="D57" s="1"/>
      <c r="E57" s="1"/>
      <c r="F57" s="1"/>
      <c r="G57" s="1"/>
      <c r="H57" s="1"/>
      <c r="I57" s="1"/>
    </row>
    <row r="59" spans="1:17" ht="27" customHeight="1" thickBot="1" x14ac:dyDescent="0.3">
      <c r="A59" s="1053" t="s">
        <v>476</v>
      </c>
      <c r="B59" s="1053"/>
      <c r="C59" s="1053"/>
      <c r="D59" s="1053"/>
      <c r="E59" s="1053"/>
      <c r="F59" s="1053"/>
      <c r="G59" s="1053"/>
      <c r="H59" s="1053"/>
      <c r="I59" s="75"/>
      <c r="J59" s="75"/>
    </row>
    <row r="60" spans="1:17" ht="13.8" thickBot="1" x14ac:dyDescent="0.3">
      <c r="A60" s="1"/>
      <c r="B60" s="1061" t="s">
        <v>898</v>
      </c>
      <c r="C60" s="1062"/>
      <c r="D60" s="1062"/>
      <c r="E60" s="1062"/>
      <c r="F60" s="1062"/>
    </row>
    <row r="61" spans="1:17" ht="13.8" thickBot="1" x14ac:dyDescent="0.3">
      <c r="A61" s="310"/>
      <c r="B61" s="311" t="s">
        <v>180</v>
      </c>
      <c r="C61" s="312" t="s">
        <v>195</v>
      </c>
      <c r="D61" s="313" t="s">
        <v>196</v>
      </c>
      <c r="E61" s="314" t="s">
        <v>197</v>
      </c>
      <c r="F61" s="314" t="s">
        <v>198</v>
      </c>
    </row>
    <row r="62" spans="1:17" ht="13.8" thickBot="1" x14ac:dyDescent="0.3">
      <c r="A62" s="284" t="s">
        <v>180</v>
      </c>
      <c r="B62" s="285">
        <v>-2.8707790543048395E-2</v>
      </c>
      <c r="C62" s="286">
        <v>0.1129991797111074</v>
      </c>
      <c r="D62" s="287">
        <v>-2.4034926164993808E-2</v>
      </c>
      <c r="E62" s="288">
        <v>0.15533179824098609</v>
      </c>
      <c r="F62" s="288">
        <v>-0.27830510372094419</v>
      </c>
    </row>
    <row r="63" spans="1:17" ht="13.8" thickTop="1" x14ac:dyDescent="0.25">
      <c r="A63" s="299" t="s">
        <v>210</v>
      </c>
      <c r="B63" s="300">
        <v>1.1809391417639814E-2</v>
      </c>
      <c r="C63" s="301">
        <v>0.11222653985032172</v>
      </c>
      <c r="D63" s="302">
        <v>3.6166099766918647E-2</v>
      </c>
      <c r="E63" s="303">
        <v>9.9466788274740425E-2</v>
      </c>
      <c r="F63" s="303">
        <v>-0.31386522420855756</v>
      </c>
    </row>
    <row r="64" spans="1:17" x14ac:dyDescent="0.25">
      <c r="A64" s="289" t="s">
        <v>211</v>
      </c>
      <c r="B64" s="290">
        <v>6.622977199928326E-2</v>
      </c>
      <c r="C64" s="291">
        <v>0.15087523282121684</v>
      </c>
      <c r="D64" s="292">
        <v>-4.1254120812135864E-2</v>
      </c>
      <c r="E64" s="293">
        <v>0.30105100601838197</v>
      </c>
      <c r="F64" s="293">
        <v>1.7494698491318124</v>
      </c>
    </row>
    <row r="65" spans="1:6" ht="13.8" thickBot="1" x14ac:dyDescent="0.3">
      <c r="A65" s="279" t="s">
        <v>212</v>
      </c>
      <c r="B65" s="280">
        <v>-0.20560382249404752</v>
      </c>
      <c r="C65" s="281">
        <v>0.1771046264478644</v>
      </c>
      <c r="D65" s="282">
        <v>-8.9470229370871901E-2</v>
      </c>
      <c r="E65" s="283">
        <v>0.16814465738598772</v>
      </c>
      <c r="F65" s="283">
        <v>-0.51981534095255333</v>
      </c>
    </row>
    <row r="66" spans="1:6" x14ac:dyDescent="0.25">
      <c r="A66" s="164"/>
    </row>
  </sheetData>
  <mergeCells count="11">
    <mergeCell ref="A1:H1"/>
    <mergeCell ref="A9:H9"/>
    <mergeCell ref="A17:H17"/>
    <mergeCell ref="A25:H25"/>
    <mergeCell ref="B26:F26"/>
    <mergeCell ref="A34:H34"/>
    <mergeCell ref="A42:H42"/>
    <mergeCell ref="A51:H51"/>
    <mergeCell ref="A59:H59"/>
    <mergeCell ref="B60:F60"/>
    <mergeCell ref="B43:F43"/>
  </mergeCells>
  <pageMargins left="0.78740157480314965" right="0.59055118110236227" top="0.78740157480314965" bottom="0.39370078740157483" header="0" footer="0.39370078740157483"/>
  <pageSetup paperSize="9" orientation="portrait" r:id="rId1"/>
  <headerFooter scaleWithDoc="0">
    <oddFooter>&amp;R&amp;9&amp;P</oddFooter>
  </headerFooter>
  <rowBreaks count="1" manualBreakCount="1">
    <brk id="50" max="16383" man="1"/>
  </rowBreaks>
  <colBreaks count="1" manualBreakCount="1">
    <brk id="9" max="1048575" man="1"/>
  </colBreaks>
  <legacyDrawingHF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0"/>
  <sheetViews>
    <sheetView showZeros="0" workbookViewId="0"/>
  </sheetViews>
  <sheetFormatPr baseColWidth="10" defaultRowHeight="13.2" x14ac:dyDescent="0.25"/>
  <cols>
    <col min="1" max="1" width="34.44140625" bestFit="1" customWidth="1"/>
    <col min="2" max="2" width="12.33203125" bestFit="1" customWidth="1"/>
    <col min="3" max="3" width="10.88671875" bestFit="1" customWidth="1"/>
    <col min="4" max="4" width="12.33203125" bestFit="1" customWidth="1"/>
    <col min="5" max="5" width="10.33203125" customWidth="1"/>
    <col min="6" max="6" width="9.5546875" customWidth="1"/>
    <col min="7" max="7" width="10.109375" bestFit="1" customWidth="1"/>
    <col min="8" max="8" width="7.88671875" customWidth="1"/>
  </cols>
  <sheetData>
    <row r="1" spans="1:16" ht="27" customHeight="1" thickBot="1" x14ac:dyDescent="0.3">
      <c r="A1" s="1053" t="s">
        <v>461</v>
      </c>
      <c r="B1" s="1053"/>
      <c r="C1" s="1053"/>
      <c r="D1" s="1053"/>
      <c r="E1" s="1053"/>
      <c r="F1" s="1053"/>
      <c r="G1" s="75"/>
      <c r="H1" s="75"/>
      <c r="I1" s="75"/>
    </row>
    <row r="2" spans="1:16" ht="13.8" thickBot="1" x14ac:dyDescent="0.3">
      <c r="A2" s="255"/>
      <c r="B2" s="257" t="s">
        <v>180</v>
      </c>
      <c r="C2" s="190" t="s">
        <v>195</v>
      </c>
      <c r="D2" s="232" t="s">
        <v>196</v>
      </c>
      <c r="E2" s="192" t="s">
        <v>197</v>
      </c>
      <c r="F2" s="192" t="s">
        <v>198</v>
      </c>
      <c r="I2" s="75"/>
      <c r="J2" s="75"/>
      <c r="K2" s="75"/>
      <c r="L2" s="75"/>
      <c r="M2" s="75"/>
      <c r="N2" s="75"/>
      <c r="O2" s="75"/>
      <c r="P2" s="75"/>
    </row>
    <row r="3" spans="1:16" ht="13.8" thickBot="1" x14ac:dyDescent="0.3">
      <c r="A3" s="193" t="s">
        <v>0</v>
      </c>
      <c r="B3" s="601">
        <v>1503943696.0039389</v>
      </c>
      <c r="C3" s="194">
        <v>358491431.43660206</v>
      </c>
      <c r="D3" s="261">
        <v>1111685029.5216644</v>
      </c>
      <c r="E3" s="195">
        <v>25515512.861298621</v>
      </c>
      <c r="F3" s="195">
        <v>8251722.1843738547</v>
      </c>
      <c r="I3" s="75"/>
      <c r="J3" s="75"/>
      <c r="K3" s="75"/>
      <c r="L3" s="75"/>
      <c r="M3" s="75"/>
      <c r="N3" s="75"/>
      <c r="O3" s="75"/>
      <c r="P3" s="75"/>
    </row>
    <row r="4" spans="1:16" ht="13.8" thickTop="1" x14ac:dyDescent="0.25">
      <c r="A4" s="250" t="s">
        <v>2</v>
      </c>
      <c r="B4" s="273">
        <v>195001156.03657892</v>
      </c>
      <c r="C4" s="35">
        <v>120915969.68550093</v>
      </c>
      <c r="D4" s="274">
        <v>66931621.920480907</v>
      </c>
      <c r="E4" s="224">
        <v>6375115.2749146763</v>
      </c>
      <c r="F4" s="224">
        <v>778449.15568241547</v>
      </c>
    </row>
    <row r="5" spans="1:16" x14ac:dyDescent="0.25">
      <c r="A5" s="196" t="s">
        <v>3</v>
      </c>
      <c r="B5" s="263">
        <v>517594865.77181536</v>
      </c>
      <c r="C5" s="197">
        <v>141769709.38058823</v>
      </c>
      <c r="D5" s="264">
        <v>364116594.11532426</v>
      </c>
      <c r="E5" s="198">
        <v>6530541.1121141557</v>
      </c>
      <c r="F5" s="198">
        <v>5178021.1637887098</v>
      </c>
    </row>
    <row r="6" spans="1:16" x14ac:dyDescent="0.25">
      <c r="A6" s="213" t="s">
        <v>4</v>
      </c>
      <c r="B6" s="275">
        <v>443949042.23614079</v>
      </c>
      <c r="C6" s="222">
        <v>57493099.294642188</v>
      </c>
      <c r="D6" s="240">
        <v>381264049.45452327</v>
      </c>
      <c r="E6" s="223">
        <v>3672329.3193866666</v>
      </c>
      <c r="F6" s="223">
        <v>1519564.1675886419</v>
      </c>
    </row>
    <row r="7" spans="1:16" x14ac:dyDescent="0.25">
      <c r="A7" s="196" t="s">
        <v>5</v>
      </c>
      <c r="B7" s="263">
        <v>141806299.77903301</v>
      </c>
      <c r="C7" s="197">
        <v>23491051.88432147</v>
      </c>
      <c r="D7" s="264">
        <v>114284683.65591094</v>
      </c>
      <c r="E7" s="198">
        <v>3299958.6343095908</v>
      </c>
      <c r="F7" s="198">
        <v>730605.6044909982</v>
      </c>
    </row>
    <row r="8" spans="1:16" x14ac:dyDescent="0.25">
      <c r="A8" s="213" t="s">
        <v>18</v>
      </c>
      <c r="B8" s="275">
        <v>70615526.740958065</v>
      </c>
      <c r="C8" s="222">
        <v>13022216.227744749</v>
      </c>
      <c r="D8" s="240">
        <v>53775086.645086683</v>
      </c>
      <c r="E8" s="223">
        <v>3773141.7753035482</v>
      </c>
      <c r="F8" s="923" t="s">
        <v>225</v>
      </c>
    </row>
    <row r="9" spans="1:16" ht="13.8" thickBot="1" x14ac:dyDescent="0.3">
      <c r="A9" s="200" t="s">
        <v>19</v>
      </c>
      <c r="B9" s="327">
        <v>134976805.43941283</v>
      </c>
      <c r="C9" s="201">
        <v>1799384.9638044909</v>
      </c>
      <c r="D9" s="236">
        <v>131312993.73033836</v>
      </c>
      <c r="E9" s="202">
        <v>1864426.7452699847</v>
      </c>
      <c r="F9" s="202">
        <v>0</v>
      </c>
    </row>
    <row r="10" spans="1:16" x14ac:dyDescent="0.25">
      <c r="A10" s="72" t="s">
        <v>224</v>
      </c>
      <c r="B10" s="1"/>
      <c r="C10" s="1"/>
      <c r="D10" s="1"/>
      <c r="E10" s="1"/>
      <c r="F10" s="1"/>
      <c r="G10" s="1"/>
      <c r="H10" s="1"/>
    </row>
    <row r="11" spans="1:16" x14ac:dyDescent="0.25">
      <c r="A11" s="4"/>
      <c r="B11" s="1"/>
      <c r="C11" s="2"/>
      <c r="D11" s="2"/>
      <c r="E11" s="1"/>
      <c r="F11" s="1"/>
      <c r="G11" s="1"/>
      <c r="H11" s="1"/>
    </row>
    <row r="12" spans="1:16" ht="27" customHeight="1" thickBot="1" x14ac:dyDescent="0.3">
      <c r="A12" s="1053" t="s">
        <v>462</v>
      </c>
      <c r="B12" s="1053"/>
      <c r="C12" s="1053"/>
      <c r="D12" s="1053"/>
      <c r="E12" s="1053"/>
      <c r="F12" s="1053"/>
      <c r="G12" s="75"/>
      <c r="H12" s="75"/>
      <c r="I12" s="75"/>
    </row>
    <row r="13" spans="1:16" ht="13.8" thickBot="1" x14ac:dyDescent="0.3">
      <c r="A13" s="255"/>
      <c r="B13" s="257" t="s">
        <v>180</v>
      </c>
      <c r="C13" s="190" t="s">
        <v>195</v>
      </c>
      <c r="D13" s="232" t="s">
        <v>196</v>
      </c>
      <c r="E13" s="192" t="s">
        <v>197</v>
      </c>
      <c r="F13" s="192" t="s">
        <v>198</v>
      </c>
      <c r="G13" s="1"/>
      <c r="H13" s="1"/>
    </row>
    <row r="14" spans="1:16" ht="13.8" thickBot="1" x14ac:dyDescent="0.3">
      <c r="A14" s="193" t="s">
        <v>180</v>
      </c>
      <c r="B14" s="335">
        <v>1</v>
      </c>
      <c r="C14" s="204">
        <v>0.23836758808799391</v>
      </c>
      <c r="D14" s="336">
        <v>0.73917995233164158</v>
      </c>
      <c r="E14" s="205">
        <v>1.6965736768666768E-2</v>
      </c>
      <c r="F14" s="205">
        <v>5.4867228116977614E-3</v>
      </c>
      <c r="G14" s="1"/>
      <c r="H14" s="1"/>
    </row>
    <row r="15" spans="1:16" ht="13.8" thickTop="1" x14ac:dyDescent="0.25">
      <c r="A15" s="250" t="s">
        <v>213</v>
      </c>
      <c r="B15" s="344">
        <v>1</v>
      </c>
      <c r="C15" s="218">
        <v>0.62007821975588262</v>
      </c>
      <c r="D15" s="345">
        <v>0.34323705192765969</v>
      </c>
      <c r="E15" s="219">
        <v>3.2692705030522039E-2</v>
      </c>
      <c r="F15" s="219">
        <v>3.9920232859357594E-3</v>
      </c>
      <c r="G15" s="1"/>
      <c r="H15" s="1"/>
    </row>
    <row r="16" spans="1:16" x14ac:dyDescent="0.25">
      <c r="A16" s="196" t="s">
        <v>214</v>
      </c>
      <c r="B16" s="346">
        <v>1</v>
      </c>
      <c r="C16" s="206">
        <v>0.27390091895364399</v>
      </c>
      <c r="D16" s="252">
        <v>0.70347798673073991</v>
      </c>
      <c r="E16" s="207">
        <v>1.2617090206982814E-2</v>
      </c>
      <c r="F16" s="207">
        <v>1.0004004108633236E-2</v>
      </c>
      <c r="G16" s="1"/>
      <c r="H16" s="1"/>
    </row>
    <row r="17" spans="1:9" x14ac:dyDescent="0.25">
      <c r="A17" s="213" t="s">
        <v>215</v>
      </c>
      <c r="B17" s="347">
        <v>1</v>
      </c>
      <c r="C17" s="214">
        <v>0.12950382549549697</v>
      </c>
      <c r="D17" s="254">
        <v>0.85880137849633031</v>
      </c>
      <c r="E17" s="215">
        <v>8.2719613514411396E-3</v>
      </c>
      <c r="F17" s="215">
        <v>3.4228346567315511E-3</v>
      </c>
      <c r="G17" s="1"/>
      <c r="H17" s="1"/>
    </row>
    <row r="18" spans="1:9" x14ac:dyDescent="0.25">
      <c r="A18" s="196" t="s">
        <v>216</v>
      </c>
      <c r="B18" s="346">
        <v>1</v>
      </c>
      <c r="C18" s="206">
        <v>0.16565591176785488</v>
      </c>
      <c r="D18" s="252">
        <v>0.80592106157478827</v>
      </c>
      <c r="E18" s="207">
        <v>2.3270888807138252E-2</v>
      </c>
      <c r="F18" s="207">
        <v>5.1521378502185772E-3</v>
      </c>
      <c r="G18" s="1"/>
      <c r="H18" s="1"/>
    </row>
    <row r="19" spans="1:9" x14ac:dyDescent="0.25">
      <c r="A19" s="213" t="s">
        <v>217</v>
      </c>
      <c r="B19" s="347">
        <v>1</v>
      </c>
      <c r="C19" s="214">
        <v>0.18441009829912758</v>
      </c>
      <c r="D19" s="254">
        <v>0.76151930215506447</v>
      </c>
      <c r="E19" s="215">
        <v>5.3432183394237422E-2</v>
      </c>
      <c r="F19" s="923" t="s">
        <v>225</v>
      </c>
      <c r="G19" s="1"/>
      <c r="H19" s="1"/>
    </row>
    <row r="20" spans="1:9" ht="13.8" thickBot="1" x14ac:dyDescent="0.3">
      <c r="A20" s="200" t="s">
        <v>218</v>
      </c>
      <c r="B20" s="352">
        <v>1</v>
      </c>
      <c r="C20" s="208">
        <v>1.3331067941241078E-2</v>
      </c>
      <c r="D20" s="253">
        <v>0.97285599035221615</v>
      </c>
      <c r="E20" s="209">
        <v>1.3812941706542846E-2</v>
      </c>
      <c r="F20" s="209">
        <v>0</v>
      </c>
      <c r="G20" s="1"/>
      <c r="H20" s="1"/>
    </row>
    <row r="21" spans="1:9" x14ac:dyDescent="0.25">
      <c r="A21" s="72" t="s">
        <v>224</v>
      </c>
      <c r="B21" s="1"/>
      <c r="C21" s="1"/>
      <c r="D21" s="1"/>
      <c r="E21" s="1"/>
      <c r="F21" s="1"/>
      <c r="G21" s="98"/>
      <c r="H21" s="1"/>
    </row>
    <row r="22" spans="1:9" x14ac:dyDescent="0.25">
      <c r="A22" s="1"/>
      <c r="B22" s="1"/>
      <c r="C22" s="1"/>
      <c r="D22" s="1"/>
      <c r="E22" s="1"/>
      <c r="F22" s="1"/>
      <c r="G22" s="1"/>
      <c r="H22" s="1"/>
    </row>
    <row r="23" spans="1:9" ht="27" customHeight="1" thickBot="1" x14ac:dyDescent="0.3">
      <c r="A23" s="1053" t="s">
        <v>463</v>
      </c>
      <c r="B23" s="1053"/>
      <c r="C23" s="1053"/>
      <c r="D23" s="1053"/>
      <c r="E23" s="1053"/>
      <c r="F23" s="1053"/>
      <c r="G23" s="75"/>
      <c r="H23" s="75"/>
      <c r="I23" s="75"/>
    </row>
    <row r="24" spans="1:9" ht="13.8" thickBot="1" x14ac:dyDescent="0.3">
      <c r="A24" s="255"/>
      <c r="B24" s="257" t="s">
        <v>180</v>
      </c>
      <c r="C24" s="190" t="s">
        <v>195</v>
      </c>
      <c r="D24" s="232" t="s">
        <v>196</v>
      </c>
      <c r="E24" s="192" t="s">
        <v>197</v>
      </c>
      <c r="F24" s="192" t="s">
        <v>198</v>
      </c>
      <c r="G24" s="1"/>
      <c r="H24" s="1"/>
    </row>
    <row r="25" spans="1:9" ht="13.8" thickBot="1" x14ac:dyDescent="0.3">
      <c r="A25" s="193" t="s">
        <v>180</v>
      </c>
      <c r="B25" s="335">
        <v>1</v>
      </c>
      <c r="C25" s="204">
        <v>1</v>
      </c>
      <c r="D25" s="336">
        <v>1</v>
      </c>
      <c r="E25" s="205">
        <v>1</v>
      </c>
      <c r="F25" s="205">
        <v>1</v>
      </c>
      <c r="G25" s="1"/>
      <c r="H25" s="1"/>
    </row>
    <row r="26" spans="1:9" ht="13.8" thickTop="1" x14ac:dyDescent="0.25">
      <c r="A26" s="250" t="s">
        <v>213</v>
      </c>
      <c r="B26" s="344">
        <v>0.12965987792941167</v>
      </c>
      <c r="C26" s="218">
        <v>0.33729110121530059</v>
      </c>
      <c r="D26" s="345">
        <v>6.0207361026783125E-2</v>
      </c>
      <c r="E26" s="219">
        <v>0.24985252342641773</v>
      </c>
      <c r="F26" s="219">
        <v>9.4337780440130581E-2</v>
      </c>
      <c r="G26" s="1"/>
      <c r="H26" s="1"/>
    </row>
    <row r="27" spans="1:9" x14ac:dyDescent="0.25">
      <c r="A27" s="196" t="s">
        <v>214</v>
      </c>
      <c r="B27" s="346">
        <v>0.34415840642644624</v>
      </c>
      <c r="C27" s="206">
        <v>0.39546191888734084</v>
      </c>
      <c r="D27" s="252">
        <v>0.32753575378450162</v>
      </c>
      <c r="E27" s="207">
        <v>0.25594394859370195</v>
      </c>
      <c r="F27" s="207">
        <v>0.6275079369000377</v>
      </c>
      <c r="G27" s="1"/>
      <c r="H27" s="1"/>
    </row>
    <row r="28" spans="1:9" x14ac:dyDescent="0.25">
      <c r="A28" s="213" t="s">
        <v>215</v>
      </c>
      <c r="B28" s="347">
        <v>0.29518993524540699</v>
      </c>
      <c r="C28" s="214">
        <v>0.16037510035943395</v>
      </c>
      <c r="D28" s="254">
        <v>0.34296049630044356</v>
      </c>
      <c r="E28" s="215">
        <v>0.14392535785384022</v>
      </c>
      <c r="F28" s="215">
        <v>0.18415115458761017</v>
      </c>
      <c r="G28" s="1"/>
      <c r="H28" s="1"/>
    </row>
    <row r="29" spans="1:9" x14ac:dyDescent="0.25">
      <c r="A29" s="196" t="s">
        <v>216</v>
      </c>
      <c r="B29" s="346">
        <v>9.4289633419003746E-2</v>
      </c>
      <c r="C29" s="206">
        <v>6.5527512861840262E-2</v>
      </c>
      <c r="D29" s="252">
        <v>0.10280311475012426</v>
      </c>
      <c r="E29" s="207">
        <v>0.12933146404887266</v>
      </c>
      <c r="F29" s="207">
        <v>8.8539772445869969E-2</v>
      </c>
      <c r="G29" s="714"/>
      <c r="H29" s="1"/>
    </row>
    <row r="30" spans="1:9" x14ac:dyDescent="0.25">
      <c r="A30" s="213" t="s">
        <v>217</v>
      </c>
      <c r="B30" s="347">
        <v>4.695357075440218E-2</v>
      </c>
      <c r="C30" s="214">
        <v>3.6325041788474885E-2</v>
      </c>
      <c r="D30" s="254">
        <v>4.8372592251444656E-2</v>
      </c>
      <c r="E30" s="215">
        <v>0.14787638390081387</v>
      </c>
      <c r="F30" s="923" t="s">
        <v>225</v>
      </c>
      <c r="G30" s="1"/>
      <c r="H30" s="1"/>
    </row>
    <row r="31" spans="1:9" ht="13.8" thickBot="1" x14ac:dyDescent="0.3">
      <c r="A31" s="200" t="s">
        <v>218</v>
      </c>
      <c r="B31" s="352">
        <v>8.9748576225329196E-2</v>
      </c>
      <c r="C31" s="208">
        <v>5.0193248876094984E-3</v>
      </c>
      <c r="D31" s="253">
        <v>0.11812068188670283</v>
      </c>
      <c r="E31" s="209">
        <v>7.3070322176353619E-2</v>
      </c>
      <c r="F31" s="209">
        <v>0</v>
      </c>
      <c r="G31" s="1"/>
      <c r="H31" s="1"/>
    </row>
    <row r="32" spans="1:9" x14ac:dyDescent="0.25">
      <c r="A32" s="72" t="s">
        <v>224</v>
      </c>
      <c r="B32" s="1"/>
      <c r="C32" s="1"/>
      <c r="D32" s="1"/>
      <c r="E32" s="1"/>
      <c r="F32" s="1"/>
      <c r="G32" s="1"/>
      <c r="H32" s="1"/>
    </row>
    <row r="34" spans="1:16" ht="27" customHeight="1" thickBot="1" x14ac:dyDescent="0.3">
      <c r="A34" s="1053" t="s">
        <v>464</v>
      </c>
      <c r="B34" s="1053"/>
      <c r="C34" s="1053"/>
      <c r="D34" s="1053"/>
      <c r="E34" s="1053"/>
      <c r="F34" s="1053"/>
      <c r="G34" s="75"/>
      <c r="H34" s="75"/>
      <c r="I34" s="75"/>
    </row>
    <row r="35" spans="1:16" ht="13.8" thickBot="1" x14ac:dyDescent="0.3">
      <c r="A35" s="1"/>
      <c r="B35" s="1061" t="s">
        <v>898</v>
      </c>
      <c r="C35" s="1062"/>
      <c r="D35" s="1062"/>
      <c r="E35" s="1062"/>
      <c r="F35" s="1062"/>
    </row>
    <row r="36" spans="1:16" ht="13.8" thickBot="1" x14ac:dyDescent="0.3">
      <c r="A36" s="310"/>
      <c r="B36" s="311" t="s">
        <v>180</v>
      </c>
      <c r="C36" s="312" t="s">
        <v>195</v>
      </c>
      <c r="D36" s="313" t="s">
        <v>196</v>
      </c>
      <c r="E36" s="314" t="s">
        <v>197</v>
      </c>
      <c r="F36" s="314" t="s">
        <v>198</v>
      </c>
    </row>
    <row r="37" spans="1:16" ht="13.8" thickBot="1" x14ac:dyDescent="0.3">
      <c r="A37" s="284" t="s">
        <v>180</v>
      </c>
      <c r="B37" s="285">
        <v>6.0355992889210341E-2</v>
      </c>
      <c r="C37" s="286">
        <v>0.28518094220823453</v>
      </c>
      <c r="D37" s="287">
        <v>3.922879995509776E-3</v>
      </c>
      <c r="E37" s="288">
        <v>0.38124798161883988</v>
      </c>
      <c r="F37" s="288">
        <v>-0.39246185667679534</v>
      </c>
    </row>
    <row r="38" spans="1:16" ht="13.8" thickTop="1" x14ac:dyDescent="0.25">
      <c r="A38" s="299" t="s">
        <v>213</v>
      </c>
      <c r="B38" s="300">
        <v>0.17194502263804634</v>
      </c>
      <c r="C38" s="301">
        <v>0.19241229264240967</v>
      </c>
      <c r="D38" s="302">
        <v>0.17674037353242666</v>
      </c>
      <c r="E38" s="303">
        <v>0.4332267239489378</v>
      </c>
      <c r="F38" s="303">
        <v>-0.78728720219149251</v>
      </c>
    </row>
    <row r="39" spans="1:16" x14ac:dyDescent="0.25">
      <c r="A39" s="289" t="s">
        <v>214</v>
      </c>
      <c r="B39" s="290">
        <v>7.3148886166043425E-2</v>
      </c>
      <c r="C39" s="291">
        <v>0.2731054834693829</v>
      </c>
      <c r="D39" s="292">
        <v>5.8390966564199065E-3</v>
      </c>
      <c r="E39" s="293">
        <v>-4.4253047668549095E-2</v>
      </c>
      <c r="F39" s="293">
        <v>1.441325995785725</v>
      </c>
    </row>
    <row r="40" spans="1:16" x14ac:dyDescent="0.25">
      <c r="A40" s="304" t="s">
        <v>215</v>
      </c>
      <c r="B40" s="305">
        <v>0.15668117588420993</v>
      </c>
      <c r="C40" s="306">
        <v>0.43202417795164116</v>
      </c>
      <c r="D40" s="307">
        <v>0.13997237716559829</v>
      </c>
      <c r="E40" s="309">
        <v>-0.11599614300057004</v>
      </c>
      <c r="F40" s="309">
        <v>-0.69970355286013941</v>
      </c>
    </row>
    <row r="41" spans="1:16" x14ac:dyDescent="0.25">
      <c r="A41" s="289" t="s">
        <v>216</v>
      </c>
      <c r="B41" s="290">
        <v>0.23061132598996315</v>
      </c>
      <c r="C41" s="291">
        <v>1.5203755673793427</v>
      </c>
      <c r="D41" s="292">
        <v>0.12930560159929039</v>
      </c>
      <c r="E41" s="293">
        <v>0.16461765567566133</v>
      </c>
      <c r="F41" s="293">
        <v>-0.61124704005819663</v>
      </c>
    </row>
    <row r="42" spans="1:16" x14ac:dyDescent="0.25">
      <c r="A42" s="304" t="s">
        <v>217</v>
      </c>
      <c r="B42" s="305">
        <v>-7.201395406488087E-2</v>
      </c>
      <c r="C42" s="306">
        <v>7.6219175656105032E-2</v>
      </c>
      <c r="D42" s="307">
        <v>-0.14546917362342071</v>
      </c>
      <c r="E42" s="309">
        <v>17.488615224166754</v>
      </c>
      <c r="F42" s="1010" t="s">
        <v>225</v>
      </c>
    </row>
    <row r="43" spans="1:16" ht="13.8" thickBot="1" x14ac:dyDescent="0.3">
      <c r="A43" s="329" t="s">
        <v>218</v>
      </c>
      <c r="B43" s="330">
        <v>-0.30600556896781284</v>
      </c>
      <c r="C43" s="331">
        <v>-0.60984124502422432</v>
      </c>
      <c r="D43" s="332">
        <v>-0.30844477310566598</v>
      </c>
      <c r="E43" s="333" t="s">
        <v>899</v>
      </c>
      <c r="F43" s="333" t="s">
        <v>695</v>
      </c>
    </row>
    <row r="44" spans="1:16" x14ac:dyDescent="0.25">
      <c r="A44" s="72" t="s">
        <v>224</v>
      </c>
    </row>
    <row r="46" spans="1:16" ht="27" customHeight="1" thickBot="1" x14ac:dyDescent="0.3">
      <c r="A46" s="1053" t="s">
        <v>465</v>
      </c>
      <c r="B46" s="1053"/>
      <c r="C46" s="1053"/>
      <c r="D46" s="1053"/>
      <c r="E46" s="1053"/>
      <c r="F46" s="1053"/>
      <c r="G46" s="75"/>
      <c r="H46" s="75"/>
      <c r="I46" s="75"/>
    </row>
    <row r="47" spans="1:16" ht="13.8" thickBot="1" x14ac:dyDescent="0.3">
      <c r="A47" s="255"/>
      <c r="B47" s="257" t="s">
        <v>180</v>
      </c>
      <c r="C47" s="190" t="s">
        <v>195</v>
      </c>
      <c r="D47" s="232" t="s">
        <v>196</v>
      </c>
      <c r="E47" s="192" t="s">
        <v>197</v>
      </c>
      <c r="F47" s="192" t="s">
        <v>198</v>
      </c>
      <c r="I47" s="75"/>
      <c r="J47" s="75"/>
      <c r="K47" s="75"/>
      <c r="L47" s="75"/>
      <c r="M47" s="75"/>
      <c r="N47" s="75"/>
      <c r="O47" s="75"/>
      <c r="P47" s="75"/>
    </row>
    <row r="48" spans="1:16" ht="13.8" thickBot="1" x14ac:dyDescent="0.3">
      <c r="A48" s="544" t="s">
        <v>180</v>
      </c>
      <c r="B48" s="602">
        <v>178.829395360131</v>
      </c>
      <c r="C48" s="532">
        <v>138.76601275180187</v>
      </c>
      <c r="D48" s="556">
        <v>198.5783760318588</v>
      </c>
      <c r="E48" s="533">
        <v>127.83786640299535</v>
      </c>
      <c r="F48" s="533">
        <v>287.50653145493163</v>
      </c>
      <c r="I48" s="75"/>
      <c r="J48" s="75"/>
      <c r="K48" s="75"/>
      <c r="L48" s="75"/>
      <c r="M48" s="75"/>
      <c r="N48" s="75"/>
      <c r="O48" s="75"/>
      <c r="P48" s="75"/>
    </row>
    <row r="49" spans="1:9" ht="13.8" thickTop="1" x14ac:dyDescent="0.25">
      <c r="A49" s="250" t="s">
        <v>213</v>
      </c>
      <c r="B49" s="558">
        <v>220.87820377825125</v>
      </c>
      <c r="C49" s="48">
        <v>176.19716446939285</v>
      </c>
      <c r="D49" s="559">
        <v>397.86656621165002</v>
      </c>
      <c r="E49" s="534">
        <v>244.49587658896095</v>
      </c>
      <c r="F49" s="534">
        <v>339.91808998287235</v>
      </c>
    </row>
    <row r="50" spans="1:9" x14ac:dyDescent="0.25">
      <c r="A50" s="196" t="s">
        <v>214</v>
      </c>
      <c r="B50" s="560">
        <v>245.28147164666311</v>
      </c>
      <c r="C50" s="535">
        <v>161.9630624492558</v>
      </c>
      <c r="D50" s="561">
        <v>306.37645800902885</v>
      </c>
      <c r="E50" s="536">
        <v>218.65452899008926</v>
      </c>
      <c r="F50" s="536">
        <v>312.71676305968958</v>
      </c>
    </row>
    <row r="51" spans="1:9" x14ac:dyDescent="0.25">
      <c r="A51" s="213" t="s">
        <v>215</v>
      </c>
      <c r="B51" s="573">
        <v>200.16975110921172</v>
      </c>
      <c r="C51" s="537">
        <v>106.31343122177067</v>
      </c>
      <c r="D51" s="553">
        <v>231.09648573046272</v>
      </c>
      <c r="E51" s="538">
        <v>162.55182350004773</v>
      </c>
      <c r="F51" s="538">
        <v>324.84920076052742</v>
      </c>
    </row>
    <row r="52" spans="1:9" x14ac:dyDescent="0.25">
      <c r="A52" s="196" t="s">
        <v>216</v>
      </c>
      <c r="B52" s="560">
        <v>129.11121597655867</v>
      </c>
      <c r="C52" s="535">
        <v>73.295394954021262</v>
      </c>
      <c r="D52" s="561">
        <v>152.00758611740713</v>
      </c>
      <c r="E52" s="536">
        <v>153.26853089452084</v>
      </c>
      <c r="F52" s="536">
        <v>163.72357204138709</v>
      </c>
    </row>
    <row r="53" spans="1:9" x14ac:dyDescent="0.25">
      <c r="A53" s="213" t="s">
        <v>217</v>
      </c>
      <c r="B53" s="573">
        <v>100.43627709525298</v>
      </c>
      <c r="C53" s="537">
        <v>102.76492819067415</v>
      </c>
      <c r="D53" s="553">
        <v>104.407989805733</v>
      </c>
      <c r="E53" s="538">
        <v>62.253578115834927</v>
      </c>
      <c r="F53" s="923" t="s">
        <v>225</v>
      </c>
    </row>
    <row r="54" spans="1:9" ht="13.8" thickBot="1" x14ac:dyDescent="0.3">
      <c r="A54" s="200" t="s">
        <v>218</v>
      </c>
      <c r="B54" s="582">
        <v>96.577169624992763</v>
      </c>
      <c r="C54" s="541">
        <v>53.168021689759037</v>
      </c>
      <c r="D54" s="554">
        <v>99.115919383280342</v>
      </c>
      <c r="E54" s="542">
        <v>47.904392672629683</v>
      </c>
      <c r="F54" s="542">
        <v>0</v>
      </c>
    </row>
    <row r="55" spans="1:9" x14ac:dyDescent="0.25">
      <c r="A55" s="72" t="s">
        <v>224</v>
      </c>
      <c r="B55" s="1"/>
      <c r="C55" s="1"/>
      <c r="D55" s="1"/>
      <c r="E55" s="1"/>
      <c r="F55" s="1"/>
      <c r="G55" s="1"/>
      <c r="H55" s="1"/>
    </row>
    <row r="57" spans="1:9" ht="27" customHeight="1" thickBot="1" x14ac:dyDescent="0.3">
      <c r="A57" s="1053" t="s">
        <v>466</v>
      </c>
      <c r="B57" s="1053"/>
      <c r="C57" s="1053"/>
      <c r="D57" s="1053"/>
      <c r="E57" s="1053"/>
      <c r="F57" s="1053"/>
      <c r="G57" s="75"/>
      <c r="H57" s="75"/>
      <c r="I57" s="75"/>
    </row>
    <row r="58" spans="1:9" ht="13.8" thickBot="1" x14ac:dyDescent="0.3">
      <c r="A58" s="1"/>
      <c r="B58" s="1061" t="s">
        <v>898</v>
      </c>
      <c r="C58" s="1062"/>
      <c r="D58" s="1062"/>
      <c r="E58" s="1062"/>
      <c r="F58" s="1062"/>
    </row>
    <row r="59" spans="1:9" ht="13.8" thickBot="1" x14ac:dyDescent="0.3">
      <c r="A59" s="310"/>
      <c r="B59" s="311" t="s">
        <v>180</v>
      </c>
      <c r="C59" s="312" t="s">
        <v>195</v>
      </c>
      <c r="D59" s="313" t="s">
        <v>196</v>
      </c>
      <c r="E59" s="314" t="s">
        <v>197</v>
      </c>
      <c r="F59" s="314" t="s">
        <v>198</v>
      </c>
    </row>
    <row r="60" spans="1:9" ht="13.8" thickBot="1" x14ac:dyDescent="0.3">
      <c r="A60" s="284" t="s">
        <v>180</v>
      </c>
      <c r="B60" s="285">
        <v>0.11136244687665364</v>
      </c>
      <c r="C60" s="286">
        <v>6.4083608729062158E-2</v>
      </c>
      <c r="D60" s="287">
        <v>0.16935982123633608</v>
      </c>
      <c r="E60" s="288">
        <v>-0.28050506530636221</v>
      </c>
      <c r="F60" s="288">
        <v>7.4871897037824375E-2</v>
      </c>
    </row>
    <row r="61" spans="1:9" ht="13.8" thickTop="1" x14ac:dyDescent="0.25">
      <c r="A61" s="299" t="s">
        <v>213</v>
      </c>
      <c r="B61" s="300">
        <v>0.11598532435882691</v>
      </c>
      <c r="C61" s="301">
        <v>0.14039788064467218</v>
      </c>
      <c r="D61" s="302">
        <v>0.12666214263103148</v>
      </c>
      <c r="E61" s="303">
        <v>0.15569297171203322</v>
      </c>
      <c r="F61" s="303">
        <v>-0.78838644332805075</v>
      </c>
    </row>
    <row r="62" spans="1:9" x14ac:dyDescent="0.25">
      <c r="A62" s="289" t="s">
        <v>214</v>
      </c>
      <c r="B62" s="290">
        <v>-3.6847230669035502E-2</v>
      </c>
      <c r="C62" s="291">
        <v>-6.0204591920902661E-3</v>
      </c>
      <c r="D62" s="292">
        <v>-1.1790294767785814E-2</v>
      </c>
      <c r="E62" s="293">
        <v>-3.6518516334782536E-2</v>
      </c>
      <c r="F62" s="293">
        <v>0.88223112928250158</v>
      </c>
    </row>
    <row r="63" spans="1:9" x14ac:dyDescent="0.25">
      <c r="A63" s="304" t="s">
        <v>215</v>
      </c>
      <c r="B63" s="305">
        <v>-3.4615474999887264E-3</v>
      </c>
      <c r="C63" s="306">
        <v>3.1131770685829396E-2</v>
      </c>
      <c r="D63" s="307">
        <v>2.3411946284566998E-2</v>
      </c>
      <c r="E63" s="309">
        <v>-0.13161678552846634</v>
      </c>
      <c r="F63" s="309">
        <v>0.1617160228200194</v>
      </c>
    </row>
    <row r="64" spans="1:9" x14ac:dyDescent="0.25">
      <c r="A64" s="289" t="s">
        <v>216</v>
      </c>
      <c r="B64" s="290">
        <v>5.1529442955381199E-2</v>
      </c>
      <c r="C64" s="291">
        <v>-0.14427463561162623</v>
      </c>
      <c r="D64" s="292">
        <v>0.18388855557735129</v>
      </c>
      <c r="E64" s="293">
        <v>0.53386770876054523</v>
      </c>
      <c r="F64" s="293">
        <v>0.14538796003526611</v>
      </c>
    </row>
    <row r="65" spans="1:16" x14ac:dyDescent="0.25">
      <c r="A65" s="304" t="s">
        <v>217</v>
      </c>
      <c r="B65" s="305">
        <v>8.777718351199959E-2</v>
      </c>
      <c r="C65" s="306">
        <v>0.91118403872522524</v>
      </c>
      <c r="D65" s="307">
        <v>-1.7218032563896424E-2</v>
      </c>
      <c r="E65" s="309">
        <v>-0.30305272847475462</v>
      </c>
      <c r="F65" s="1010" t="s">
        <v>225</v>
      </c>
    </row>
    <row r="66" spans="1:16" ht="13.8" thickBot="1" x14ac:dyDescent="0.3">
      <c r="A66" s="329" t="s">
        <v>218</v>
      </c>
      <c r="B66" s="330">
        <v>0.19493463551556056</v>
      </c>
      <c r="C66" s="331">
        <v>-0.12371049026728642</v>
      </c>
      <c r="D66" s="332">
        <v>0.21645506401466874</v>
      </c>
      <c r="E66" s="333" t="s">
        <v>899</v>
      </c>
      <c r="F66" s="333" t="s">
        <v>695</v>
      </c>
    </row>
    <row r="67" spans="1:16" x14ac:dyDescent="0.25">
      <c r="A67" s="72" t="s">
        <v>224</v>
      </c>
    </row>
    <row r="69" spans="1:16" ht="27" customHeight="1" thickBot="1" x14ac:dyDescent="0.3">
      <c r="A69" s="1053" t="s">
        <v>467</v>
      </c>
      <c r="B69" s="1053"/>
      <c r="C69" s="1053"/>
      <c r="D69" s="1053"/>
      <c r="E69" s="1053"/>
      <c r="F69" s="1053"/>
      <c r="G69" s="75"/>
      <c r="H69" s="75"/>
      <c r="I69" s="75"/>
    </row>
    <row r="70" spans="1:16" ht="13.8" thickBot="1" x14ac:dyDescent="0.3">
      <c r="A70" s="255"/>
      <c r="B70" s="257" t="s">
        <v>180</v>
      </c>
      <c r="C70" s="190" t="s">
        <v>195</v>
      </c>
      <c r="D70" s="232" t="s">
        <v>196</v>
      </c>
      <c r="E70" s="192" t="s">
        <v>197</v>
      </c>
      <c r="F70" s="192" t="s">
        <v>198</v>
      </c>
      <c r="I70" s="75"/>
      <c r="J70" s="75"/>
      <c r="K70" s="75"/>
      <c r="L70" s="75"/>
      <c r="M70" s="75"/>
      <c r="N70" s="75"/>
      <c r="O70" s="75"/>
      <c r="P70" s="75"/>
    </row>
    <row r="71" spans="1:16" ht="13.8" thickBot="1" x14ac:dyDescent="0.3">
      <c r="A71" s="544" t="s">
        <v>180</v>
      </c>
      <c r="B71" s="602">
        <v>639.37721828493738</v>
      </c>
      <c r="C71" s="532">
        <v>297.77592613152882</v>
      </c>
      <c r="D71" s="556">
        <v>1020.3802964441492</v>
      </c>
      <c r="E71" s="533">
        <v>527.75830588933297</v>
      </c>
      <c r="F71" s="533">
        <v>787.65812880917827</v>
      </c>
      <c r="I71" s="75"/>
      <c r="J71" s="75"/>
      <c r="K71" s="75"/>
      <c r="L71" s="75"/>
      <c r="M71" s="75"/>
      <c r="N71" s="75"/>
      <c r="O71" s="75"/>
      <c r="P71" s="75"/>
    </row>
    <row r="72" spans="1:16" ht="13.8" thickTop="1" x14ac:dyDescent="0.25">
      <c r="A72" s="250" t="s">
        <v>213</v>
      </c>
      <c r="B72" s="558">
        <v>220.87820377825125</v>
      </c>
      <c r="C72" s="48">
        <v>176.19716446939285</v>
      </c>
      <c r="D72" s="559">
        <v>397.86656621165002</v>
      </c>
      <c r="E72" s="534">
        <v>244.49587658896095</v>
      </c>
      <c r="F72" s="534">
        <v>339.91808998287235</v>
      </c>
    </row>
    <row r="73" spans="1:16" x14ac:dyDescent="0.25">
      <c r="A73" s="196" t="s">
        <v>214</v>
      </c>
      <c r="B73" s="560">
        <v>588.17389552473071</v>
      </c>
      <c r="C73" s="535">
        <v>367.87579187967043</v>
      </c>
      <c r="D73" s="561">
        <v>765.66739287358166</v>
      </c>
      <c r="E73" s="536">
        <v>520.3598009142471</v>
      </c>
      <c r="F73" s="536">
        <v>793.60276485005124</v>
      </c>
    </row>
    <row r="74" spans="1:16" x14ac:dyDescent="0.25">
      <c r="A74" s="213" t="s">
        <v>215</v>
      </c>
      <c r="B74" s="573">
        <v>1012.8294544134094</v>
      </c>
      <c r="C74" s="537">
        <v>587.26682393839053</v>
      </c>
      <c r="D74" s="553">
        <v>1137.9438646160993</v>
      </c>
      <c r="E74" s="538">
        <v>860.93133445577894</v>
      </c>
      <c r="F74" s="538">
        <v>1363.8954999387715</v>
      </c>
    </row>
    <row r="75" spans="1:16" x14ac:dyDescent="0.25">
      <c r="A75" s="196" t="s">
        <v>216</v>
      </c>
      <c r="B75" s="560">
        <v>1390.691327629123</v>
      </c>
      <c r="C75" s="535">
        <v>818.22536009972157</v>
      </c>
      <c r="D75" s="561">
        <v>1618.1711654216181</v>
      </c>
      <c r="E75" s="536">
        <v>1549.4071122618179</v>
      </c>
      <c r="F75" s="536">
        <v>1453.0833951427203</v>
      </c>
    </row>
    <row r="76" spans="1:16" x14ac:dyDescent="0.25">
      <c r="A76" s="213" t="s">
        <v>217</v>
      </c>
      <c r="B76" s="573">
        <v>2376.9292852798858</v>
      </c>
      <c r="C76" s="537">
        <v>2466.1086374456686</v>
      </c>
      <c r="D76" s="553">
        <v>2445.9293175540497</v>
      </c>
      <c r="E76" s="538">
        <v>1573.3404325817487</v>
      </c>
      <c r="F76" s="923" t="s">
        <v>225</v>
      </c>
    </row>
    <row r="77" spans="1:16" ht="13.8" thickBot="1" x14ac:dyDescent="0.3">
      <c r="A77" s="200" t="s">
        <v>218</v>
      </c>
      <c r="B77" s="582">
        <v>6975.3262719555642</v>
      </c>
      <c r="C77" s="541">
        <v>4743.7518143166872</v>
      </c>
      <c r="D77" s="554">
        <v>7278.0107647304267</v>
      </c>
      <c r="E77" s="542">
        <v>2007.2157803629459</v>
      </c>
      <c r="F77" s="542">
        <v>0</v>
      </c>
    </row>
    <row r="78" spans="1:16" x14ac:dyDescent="0.25">
      <c r="A78" s="72" t="s">
        <v>224</v>
      </c>
      <c r="B78" s="1"/>
      <c r="C78" s="1"/>
      <c r="D78" s="1"/>
      <c r="E78" s="1"/>
      <c r="F78" s="1"/>
      <c r="G78" s="1"/>
      <c r="H78" s="1"/>
    </row>
    <row r="80" spans="1:16" ht="27" customHeight="1" thickBot="1" x14ac:dyDescent="0.3">
      <c r="A80" s="1053" t="s">
        <v>468</v>
      </c>
      <c r="B80" s="1053"/>
      <c r="C80" s="1053"/>
      <c r="D80" s="1053"/>
      <c r="E80" s="1053"/>
      <c r="F80" s="1053"/>
      <c r="G80" s="75"/>
      <c r="H80" s="75"/>
      <c r="I80" s="75"/>
    </row>
    <row r="81" spans="1:6" ht="13.8" thickBot="1" x14ac:dyDescent="0.3">
      <c r="A81" s="1"/>
      <c r="B81" s="1061" t="s">
        <v>898</v>
      </c>
      <c r="C81" s="1062"/>
      <c r="D81" s="1062"/>
      <c r="E81" s="1062"/>
      <c r="F81" s="1062"/>
    </row>
    <row r="82" spans="1:6" ht="13.8" thickBot="1" x14ac:dyDescent="0.3">
      <c r="A82" s="310"/>
      <c r="B82" s="311" t="s">
        <v>180</v>
      </c>
      <c r="C82" s="312" t="s">
        <v>195</v>
      </c>
      <c r="D82" s="313" t="s">
        <v>196</v>
      </c>
      <c r="E82" s="314" t="s">
        <v>197</v>
      </c>
      <c r="F82" s="314" t="s">
        <v>198</v>
      </c>
    </row>
    <row r="83" spans="1:6" ht="13.8" thickBot="1" x14ac:dyDescent="0.3">
      <c r="A83" s="284" t="s">
        <v>180</v>
      </c>
      <c r="B83" s="285">
        <v>-2.8707790543048395E-2</v>
      </c>
      <c r="C83" s="286">
        <v>0.11299917971110718</v>
      </c>
      <c r="D83" s="287">
        <v>-2.4034926164992587E-2</v>
      </c>
      <c r="E83" s="288">
        <v>0.15533179824098586</v>
      </c>
      <c r="F83" s="288">
        <v>-0.27830510372094419</v>
      </c>
    </row>
    <row r="84" spans="1:6" ht="13.8" thickTop="1" x14ac:dyDescent="0.25">
      <c r="A84" s="299" t="s">
        <v>213</v>
      </c>
      <c r="B84" s="300">
        <v>0.11598532435882691</v>
      </c>
      <c r="C84" s="301">
        <v>0.14039788064467218</v>
      </c>
      <c r="D84" s="302">
        <v>0.12666214263103148</v>
      </c>
      <c r="E84" s="303">
        <v>0.15569297171203322</v>
      </c>
      <c r="F84" s="303">
        <v>-0.78838644332805075</v>
      </c>
    </row>
    <row r="85" spans="1:6" x14ac:dyDescent="0.25">
      <c r="A85" s="289" t="s">
        <v>214</v>
      </c>
      <c r="B85" s="290">
        <v>-4.5750856631543657E-2</v>
      </c>
      <c r="C85" s="291">
        <v>-2.1634485779091994E-2</v>
      </c>
      <c r="D85" s="292">
        <v>-7.07292052205577E-3</v>
      </c>
      <c r="E85" s="293">
        <v>-6.6965818073354333E-2</v>
      </c>
      <c r="F85" s="293">
        <v>0.73854772682021075</v>
      </c>
    </row>
    <row r="86" spans="1:6" x14ac:dyDescent="0.25">
      <c r="A86" s="304" t="s">
        <v>215</v>
      </c>
      <c r="B86" s="305">
        <v>-1.1066978278753692E-2</v>
      </c>
      <c r="C86" s="306">
        <v>4.994409265966504E-2</v>
      </c>
      <c r="D86" s="307">
        <v>1.7952974030204238E-3</v>
      </c>
      <c r="E86" s="309">
        <v>-4.8809442515352797E-2</v>
      </c>
      <c r="F86" s="309">
        <v>6.5613779722685672E-2</v>
      </c>
    </row>
    <row r="87" spans="1:6" x14ac:dyDescent="0.25">
      <c r="A87" s="289" t="s">
        <v>216</v>
      </c>
      <c r="B87" s="290">
        <v>2.3185159982478831E-2</v>
      </c>
      <c r="C87" s="291">
        <v>-0.20063373107153615</v>
      </c>
      <c r="D87" s="292">
        <v>0.14975612442809361</v>
      </c>
      <c r="E87" s="293">
        <v>0.34961066150983533</v>
      </c>
      <c r="F87" s="293">
        <v>6.9630950962498162E-3</v>
      </c>
    </row>
    <row r="88" spans="1:6" x14ac:dyDescent="0.25">
      <c r="A88" s="304" t="s">
        <v>217</v>
      </c>
      <c r="B88" s="305">
        <v>0.11120716091363692</v>
      </c>
      <c r="C88" s="306">
        <v>0.75814943439526927</v>
      </c>
      <c r="D88" s="307">
        <v>3.3091510240583766E-2</v>
      </c>
      <c r="E88" s="309">
        <v>-0.19580094916012591</v>
      </c>
      <c r="F88" s="1010" t="s">
        <v>225</v>
      </c>
    </row>
    <row r="89" spans="1:6" ht="13.8" thickBot="1" x14ac:dyDescent="0.3">
      <c r="A89" s="329" t="s">
        <v>218</v>
      </c>
      <c r="B89" s="330">
        <v>0.30275722795958093</v>
      </c>
      <c r="C89" s="331">
        <v>-0.36166695741492871</v>
      </c>
      <c r="D89" s="332">
        <v>0.36851670500092637</v>
      </c>
      <c r="E89" s="333" t="s">
        <v>899</v>
      </c>
      <c r="F89" s="333" t="s">
        <v>695</v>
      </c>
    </row>
    <row r="90" spans="1:6" x14ac:dyDescent="0.25">
      <c r="A90" s="72" t="s">
        <v>224</v>
      </c>
    </row>
  </sheetData>
  <mergeCells count="11">
    <mergeCell ref="A1:F1"/>
    <mergeCell ref="A12:F12"/>
    <mergeCell ref="A23:F23"/>
    <mergeCell ref="A34:F34"/>
    <mergeCell ref="B35:F35"/>
    <mergeCell ref="A46:F46"/>
    <mergeCell ref="A57:F57"/>
    <mergeCell ref="A69:F69"/>
    <mergeCell ref="A80:F80"/>
    <mergeCell ref="B81:F81"/>
    <mergeCell ref="B58:F58"/>
  </mergeCells>
  <pageMargins left="0.78740157480314965" right="0.59055118110236227" top="0.78740157480314965" bottom="0.39370078740157483" header="0" footer="0.39370078740157483"/>
  <pageSetup paperSize="9" orientation="portrait" r:id="rId1"/>
  <headerFooter scaleWithDoc="0">
    <oddFooter>&amp;R&amp;9&amp;P</oddFooter>
  </headerFooter>
  <rowBreaks count="1" manualBreakCount="1">
    <brk id="45" max="16383" man="1"/>
  </rowBreaks>
  <colBreaks count="1" manualBreakCount="1">
    <brk id="8" max="1048575" man="1"/>
  </colBreaks>
  <legacyDrawingHF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9"/>
  <sheetViews>
    <sheetView showZeros="0" zoomScaleNormal="100" workbookViewId="0"/>
  </sheetViews>
  <sheetFormatPr baseColWidth="10" defaultRowHeight="13.2" x14ac:dyDescent="0.25"/>
  <cols>
    <col min="1" max="1" width="30.88671875" customWidth="1"/>
    <col min="2" max="2" width="12.33203125" bestFit="1" customWidth="1"/>
    <col min="3" max="3" width="10.88671875" bestFit="1" customWidth="1"/>
    <col min="4" max="4" width="12.33203125" bestFit="1" customWidth="1"/>
    <col min="5" max="5" width="10.33203125" customWidth="1"/>
    <col min="6" max="6" width="9.5546875" customWidth="1"/>
    <col min="7" max="7" width="10.109375" bestFit="1" customWidth="1"/>
    <col min="8" max="8" width="7.88671875" customWidth="1"/>
  </cols>
  <sheetData>
    <row r="1" spans="1:16" ht="27" customHeight="1" thickBot="1" x14ac:dyDescent="0.3">
      <c r="A1" s="1053" t="s">
        <v>453</v>
      </c>
      <c r="B1" s="1053"/>
      <c r="C1" s="1053"/>
      <c r="D1" s="1053"/>
      <c r="E1" s="1053"/>
      <c r="F1" s="1053"/>
      <c r="G1" s="75"/>
      <c r="H1" s="75"/>
      <c r="I1" s="75"/>
    </row>
    <row r="2" spans="1:16" ht="13.8" thickBot="1" x14ac:dyDescent="0.3">
      <c r="A2" s="255"/>
      <c r="B2" s="257" t="s">
        <v>180</v>
      </c>
      <c r="C2" s="190" t="s">
        <v>195</v>
      </c>
      <c r="D2" s="232" t="s">
        <v>196</v>
      </c>
      <c r="E2" s="192" t="s">
        <v>197</v>
      </c>
      <c r="F2" s="192" t="s">
        <v>198</v>
      </c>
      <c r="I2" s="75"/>
      <c r="J2" s="75"/>
      <c r="K2" s="75"/>
      <c r="L2" s="75"/>
      <c r="M2" s="75"/>
      <c r="N2" s="75"/>
      <c r="O2" s="75"/>
      <c r="P2" s="75"/>
    </row>
    <row r="3" spans="1:16" ht="13.8" thickBot="1" x14ac:dyDescent="0.3">
      <c r="A3" s="193" t="s">
        <v>180</v>
      </c>
      <c r="B3" s="601">
        <v>1503943696.0039387</v>
      </c>
      <c r="C3" s="194">
        <v>358491431.43660188</v>
      </c>
      <c r="D3" s="261">
        <v>1111685029.5216641</v>
      </c>
      <c r="E3" s="195">
        <v>25515512.861298621</v>
      </c>
      <c r="F3" s="195">
        <v>8251722.1843738537</v>
      </c>
      <c r="I3" s="75"/>
      <c r="J3" s="75"/>
      <c r="K3" s="75"/>
      <c r="L3" s="75"/>
      <c r="M3" s="75"/>
      <c r="N3" s="75"/>
      <c r="O3" s="75"/>
      <c r="P3" s="75"/>
    </row>
    <row r="4" spans="1:16" ht="13.8" thickTop="1" x14ac:dyDescent="0.25">
      <c r="A4" s="250" t="s">
        <v>219</v>
      </c>
      <c r="B4" s="273">
        <v>898333024.09338856</v>
      </c>
      <c r="C4" s="35">
        <v>165512900.94407624</v>
      </c>
      <c r="D4" s="274">
        <v>712458656.9918623</v>
      </c>
      <c r="E4" s="224">
        <v>15234129.51670127</v>
      </c>
      <c r="F4" s="224">
        <v>5127336.6407486964</v>
      </c>
    </row>
    <row r="5" spans="1:16" x14ac:dyDescent="0.25">
      <c r="A5" s="196" t="s">
        <v>220</v>
      </c>
      <c r="B5" s="263">
        <v>329112687.96055353</v>
      </c>
      <c r="C5" s="197">
        <v>99732961.591090426</v>
      </c>
      <c r="D5" s="264">
        <v>223364670.50335351</v>
      </c>
      <c r="E5" s="198">
        <v>3295741.3448761031</v>
      </c>
      <c r="F5" s="198">
        <v>2719314.5212335065</v>
      </c>
    </row>
    <row r="6" spans="1:16" ht="13.8" thickBot="1" x14ac:dyDescent="0.3">
      <c r="A6" s="315" t="s">
        <v>221</v>
      </c>
      <c r="B6" s="316">
        <v>276497983.94999659</v>
      </c>
      <c r="C6" s="242">
        <v>93245568.901435226</v>
      </c>
      <c r="D6" s="317">
        <v>175861702.02644846</v>
      </c>
      <c r="E6" s="243">
        <v>6985641.9997212468</v>
      </c>
      <c r="F6" s="243">
        <v>405071.02239165106</v>
      </c>
    </row>
    <row r="7" spans="1:16" x14ac:dyDescent="0.25">
      <c r="A7" s="72"/>
      <c r="B7" s="1"/>
      <c r="C7" s="1"/>
      <c r="D7" s="1"/>
      <c r="E7" s="1"/>
      <c r="F7" s="1"/>
      <c r="G7" s="1"/>
      <c r="H7" s="1"/>
    </row>
    <row r="8" spans="1:16" ht="27" customHeight="1" thickBot="1" x14ac:dyDescent="0.3">
      <c r="A8" s="1053" t="s">
        <v>454</v>
      </c>
      <c r="B8" s="1053"/>
      <c r="C8" s="1053"/>
      <c r="D8" s="1053"/>
      <c r="E8" s="1053"/>
      <c r="F8" s="1053"/>
      <c r="G8" s="75"/>
      <c r="H8" s="75"/>
      <c r="I8" s="75"/>
    </row>
    <row r="9" spans="1:16" ht="13.8" thickBot="1" x14ac:dyDescent="0.3">
      <c r="A9" s="255"/>
      <c r="B9" s="257" t="s">
        <v>180</v>
      </c>
      <c r="C9" s="190" t="s">
        <v>195</v>
      </c>
      <c r="D9" s="232" t="s">
        <v>196</v>
      </c>
      <c r="E9" s="192" t="s">
        <v>197</v>
      </c>
      <c r="F9" s="192" t="s">
        <v>198</v>
      </c>
      <c r="G9" s="1"/>
      <c r="H9" s="1"/>
    </row>
    <row r="10" spans="1:16" ht="13.8" thickBot="1" x14ac:dyDescent="0.3">
      <c r="A10" s="193" t="s">
        <v>180</v>
      </c>
      <c r="B10" s="335">
        <v>1</v>
      </c>
      <c r="C10" s="204">
        <v>0.23836758808799383</v>
      </c>
      <c r="D10" s="336">
        <v>0.73917995233164147</v>
      </c>
      <c r="E10" s="205">
        <v>1.6965736768666768E-2</v>
      </c>
      <c r="F10" s="205">
        <v>5.4867228116977614E-3</v>
      </c>
      <c r="G10" s="1"/>
      <c r="H10" s="1"/>
    </row>
    <row r="11" spans="1:16" ht="13.8" thickTop="1" x14ac:dyDescent="0.25">
      <c r="A11" s="250" t="s">
        <v>219</v>
      </c>
      <c r="B11" s="344">
        <v>1</v>
      </c>
      <c r="C11" s="218">
        <v>0.18424448005917893</v>
      </c>
      <c r="D11" s="345">
        <v>0.7930896871022709</v>
      </c>
      <c r="E11" s="219">
        <v>1.6958220513017194E-2</v>
      </c>
      <c r="F11" s="219">
        <v>5.7076123255329313E-3</v>
      </c>
      <c r="G11" s="1"/>
      <c r="H11" s="1"/>
    </row>
    <row r="12" spans="1:16" x14ac:dyDescent="0.25">
      <c r="A12" s="196" t="s">
        <v>220</v>
      </c>
      <c r="B12" s="346">
        <v>1</v>
      </c>
      <c r="C12" s="206">
        <v>0.30303590605733233</v>
      </c>
      <c r="D12" s="252">
        <v>0.67868750939837763</v>
      </c>
      <c r="E12" s="207">
        <v>1.0014020927905159E-2</v>
      </c>
      <c r="F12" s="207">
        <v>8.2625636163849003E-3</v>
      </c>
      <c r="G12" s="1"/>
      <c r="H12" s="1"/>
    </row>
    <row r="13" spans="1:16" ht="13.8" thickBot="1" x14ac:dyDescent="0.3">
      <c r="A13" s="315" t="s">
        <v>221</v>
      </c>
      <c r="B13" s="320">
        <v>1</v>
      </c>
      <c r="C13" s="321">
        <v>0.33723778947443706</v>
      </c>
      <c r="D13" s="348">
        <v>0.63603249294668363</v>
      </c>
      <c r="E13" s="339">
        <v>2.526471224102874E-2</v>
      </c>
      <c r="F13" s="339">
        <v>1.4650053378505151E-3</v>
      </c>
      <c r="G13" s="1"/>
      <c r="H13" s="1"/>
    </row>
    <row r="14" spans="1:16" x14ac:dyDescent="0.25">
      <c r="A14" s="72"/>
      <c r="B14" s="1"/>
      <c r="C14" s="1"/>
      <c r="D14" s="1"/>
      <c r="E14" s="1"/>
      <c r="F14" s="1"/>
      <c r="G14" s="98"/>
      <c r="H14" s="1"/>
    </row>
    <row r="15" spans="1:16" ht="27" customHeight="1" thickBot="1" x14ac:dyDescent="0.3">
      <c r="A15" s="1053" t="s">
        <v>455</v>
      </c>
      <c r="B15" s="1053"/>
      <c r="C15" s="1053"/>
      <c r="D15" s="1053"/>
      <c r="E15" s="1053"/>
      <c r="F15" s="1053"/>
      <c r="G15" s="75"/>
      <c r="H15" s="75"/>
      <c r="I15" s="75"/>
    </row>
    <row r="16" spans="1:16" ht="13.8" thickBot="1" x14ac:dyDescent="0.3">
      <c r="A16" s="255"/>
      <c r="B16" s="257" t="s">
        <v>180</v>
      </c>
      <c r="C16" s="190" t="s">
        <v>195</v>
      </c>
      <c r="D16" s="232" t="s">
        <v>196</v>
      </c>
      <c r="E16" s="192" t="s">
        <v>197</v>
      </c>
      <c r="F16" s="192" t="s">
        <v>198</v>
      </c>
      <c r="G16" s="1"/>
      <c r="H16" s="1"/>
    </row>
    <row r="17" spans="1:16" ht="13.8" thickBot="1" x14ac:dyDescent="0.3">
      <c r="A17" s="193" t="s">
        <v>180</v>
      </c>
      <c r="B17" s="335">
        <v>1</v>
      </c>
      <c r="C17" s="204">
        <v>1</v>
      </c>
      <c r="D17" s="336">
        <v>1</v>
      </c>
      <c r="E17" s="205">
        <v>1</v>
      </c>
      <c r="F17" s="205">
        <v>1</v>
      </c>
      <c r="G17" s="1"/>
      <c r="H17" s="1"/>
    </row>
    <row r="18" spans="1:16" ht="13.8" thickTop="1" x14ac:dyDescent="0.25">
      <c r="A18" s="250" t="s">
        <v>219</v>
      </c>
      <c r="B18" s="344">
        <v>0.59731825498541535</v>
      </c>
      <c r="C18" s="218">
        <v>0.46169276705110507</v>
      </c>
      <c r="D18" s="345">
        <v>0.64088175883633069</v>
      </c>
      <c r="E18" s="219">
        <v>0.59705362770928538</v>
      </c>
      <c r="F18" s="219">
        <v>0.62136564055176835</v>
      </c>
      <c r="G18" s="1"/>
      <c r="H18" s="1"/>
    </row>
    <row r="19" spans="1:16" x14ac:dyDescent="0.25">
      <c r="A19" s="196" t="s">
        <v>220</v>
      </c>
      <c r="B19" s="346">
        <v>0.21883311777895947</v>
      </c>
      <c r="C19" s="206">
        <v>0.27820180022553176</v>
      </c>
      <c r="D19" s="252">
        <v>0.20092442065129082</v>
      </c>
      <c r="E19" s="207">
        <v>0.12916618069923308</v>
      </c>
      <c r="F19" s="207">
        <v>0.32954508894919249</v>
      </c>
      <c r="G19" s="1"/>
      <c r="H19" s="1"/>
    </row>
    <row r="20" spans="1:16" ht="13.8" thickBot="1" x14ac:dyDescent="0.3">
      <c r="A20" s="315" t="s">
        <v>221</v>
      </c>
      <c r="B20" s="320">
        <v>0.18384862723562523</v>
      </c>
      <c r="C20" s="321">
        <v>0.26010543272336323</v>
      </c>
      <c r="D20" s="348">
        <v>0.15819382051237862</v>
      </c>
      <c r="E20" s="339">
        <v>0.27378019159148148</v>
      </c>
      <c r="F20" s="339">
        <v>4.9089270499039238E-2</v>
      </c>
      <c r="G20" s="1"/>
      <c r="H20" s="1"/>
    </row>
    <row r="21" spans="1:16" x14ac:dyDescent="0.25">
      <c r="A21" s="72"/>
      <c r="B21" s="1"/>
      <c r="C21" s="1"/>
      <c r="D21" s="1"/>
      <c r="E21" s="1"/>
      <c r="F21" s="1"/>
      <c r="G21" s="1"/>
      <c r="H21" s="1"/>
    </row>
    <row r="22" spans="1:16" ht="27" customHeight="1" thickBot="1" x14ac:dyDescent="0.3">
      <c r="A22" s="1053" t="s">
        <v>456</v>
      </c>
      <c r="B22" s="1053"/>
      <c r="C22" s="1053"/>
      <c r="D22" s="1053"/>
      <c r="E22" s="1053"/>
      <c r="F22" s="1053"/>
      <c r="G22" s="75"/>
      <c r="H22" s="75"/>
      <c r="I22" s="75"/>
    </row>
    <row r="23" spans="1:16" ht="13.8" thickBot="1" x14ac:dyDescent="0.3">
      <c r="A23" s="1"/>
      <c r="B23" s="1061" t="s">
        <v>898</v>
      </c>
      <c r="C23" s="1062"/>
      <c r="D23" s="1062"/>
      <c r="E23" s="1062"/>
      <c r="F23" s="1062"/>
    </row>
    <row r="24" spans="1:16" ht="13.8" thickBot="1" x14ac:dyDescent="0.3">
      <c r="A24" s="310"/>
      <c r="B24" s="311" t="s">
        <v>180</v>
      </c>
      <c r="C24" s="312" t="s">
        <v>195</v>
      </c>
      <c r="D24" s="313" t="s">
        <v>196</v>
      </c>
      <c r="E24" s="314" t="s">
        <v>197</v>
      </c>
      <c r="F24" s="314" t="s">
        <v>198</v>
      </c>
    </row>
    <row r="25" spans="1:16" ht="13.8" thickBot="1" x14ac:dyDescent="0.3">
      <c r="A25" s="284" t="s">
        <v>180</v>
      </c>
      <c r="B25" s="285">
        <v>6.0355992889210119E-2</v>
      </c>
      <c r="C25" s="286">
        <v>0.28518094220823342</v>
      </c>
      <c r="D25" s="287">
        <v>3.9228799955095539E-3</v>
      </c>
      <c r="E25" s="288">
        <v>0.38124798161884033</v>
      </c>
      <c r="F25" s="288">
        <v>-0.39246185667679523</v>
      </c>
    </row>
    <row r="26" spans="1:16" ht="13.8" thickTop="1" x14ac:dyDescent="0.25">
      <c r="A26" s="299" t="s">
        <v>219</v>
      </c>
      <c r="B26" s="300">
        <v>0.10239443542652116</v>
      </c>
      <c r="C26" s="301">
        <v>0.10044469383519816</v>
      </c>
      <c r="D26" s="302">
        <v>0.10075022878514739</v>
      </c>
      <c r="E26" s="303">
        <v>0.5019293786889194</v>
      </c>
      <c r="F26" s="303">
        <v>-0.27741277612130011</v>
      </c>
    </row>
    <row r="27" spans="1:16" x14ac:dyDescent="0.25">
      <c r="A27" s="289" t="s">
        <v>220</v>
      </c>
      <c r="B27" s="290">
        <v>0.19557756114196079</v>
      </c>
      <c r="C27" s="291">
        <v>0.61133190558661998</v>
      </c>
      <c r="D27" s="292">
        <v>0.10146721429328887</v>
      </c>
      <c r="E27" s="293">
        <v>-0.2583567662345414</v>
      </c>
      <c r="F27" s="293">
        <v>-0.55770449122716292</v>
      </c>
    </row>
    <row r="28" spans="1:16" ht="13.8" thickBot="1" x14ac:dyDescent="0.3">
      <c r="A28" s="279" t="s">
        <v>221</v>
      </c>
      <c r="B28" s="280">
        <v>-0.15745719959660165</v>
      </c>
      <c r="C28" s="281">
        <v>0.39919754797486484</v>
      </c>
      <c r="D28" s="282">
        <v>-0.31652304741708981</v>
      </c>
      <c r="E28" s="283">
        <v>0.79768031854276544</v>
      </c>
      <c r="F28" s="283">
        <v>0.19758061953672756</v>
      </c>
    </row>
    <row r="29" spans="1:16" x14ac:dyDescent="0.25">
      <c r="A29" s="164"/>
    </row>
    <row r="30" spans="1:16" ht="27" customHeight="1" thickBot="1" x14ac:dyDescent="0.3">
      <c r="A30" s="1053" t="s">
        <v>457</v>
      </c>
      <c r="B30" s="1053"/>
      <c r="C30" s="1053"/>
      <c r="D30" s="1053"/>
      <c r="E30" s="1053"/>
      <c r="F30" s="1053"/>
      <c r="G30" s="75"/>
      <c r="H30" s="75"/>
      <c r="I30" s="75"/>
    </row>
    <row r="31" spans="1:16" ht="13.8" thickBot="1" x14ac:dyDescent="0.3">
      <c r="A31" s="255"/>
      <c r="B31" s="257" t="s">
        <v>180</v>
      </c>
      <c r="C31" s="190" t="s">
        <v>195</v>
      </c>
      <c r="D31" s="232" t="s">
        <v>196</v>
      </c>
      <c r="E31" s="192" t="s">
        <v>197</v>
      </c>
      <c r="F31" s="192" t="s">
        <v>198</v>
      </c>
      <c r="I31" s="75"/>
      <c r="J31" s="75"/>
      <c r="K31" s="75"/>
      <c r="L31" s="75"/>
      <c r="M31" s="75"/>
      <c r="N31" s="75"/>
      <c r="O31" s="75"/>
      <c r="P31" s="75"/>
    </row>
    <row r="32" spans="1:16" ht="13.8" thickBot="1" x14ac:dyDescent="0.3">
      <c r="A32" s="544" t="s">
        <v>180</v>
      </c>
      <c r="B32" s="602">
        <v>178.82939536013097</v>
      </c>
      <c r="C32" s="532">
        <v>138.76601275180181</v>
      </c>
      <c r="D32" s="556">
        <v>198.57837603185882</v>
      </c>
      <c r="E32" s="533">
        <v>127.83786640299533</v>
      </c>
      <c r="F32" s="533">
        <v>287.50653145493163</v>
      </c>
      <c r="I32" s="75"/>
      <c r="J32" s="75"/>
      <c r="K32" s="75"/>
      <c r="L32" s="75"/>
      <c r="M32" s="75"/>
      <c r="N32" s="75"/>
      <c r="O32" s="75"/>
      <c r="P32" s="75"/>
    </row>
    <row r="33" spans="1:16" ht="13.8" thickTop="1" x14ac:dyDescent="0.25">
      <c r="A33" s="250" t="s">
        <v>219</v>
      </c>
      <c r="B33" s="558">
        <v>266.07629983347181</v>
      </c>
      <c r="C33" s="48">
        <v>186.38716248389255</v>
      </c>
      <c r="D33" s="559">
        <v>296.52950569333183</v>
      </c>
      <c r="E33" s="534">
        <v>214.88113738892201</v>
      </c>
      <c r="F33" s="534">
        <v>349.63127625284415</v>
      </c>
    </row>
    <row r="34" spans="1:16" x14ac:dyDescent="0.25">
      <c r="A34" s="196" t="s">
        <v>220</v>
      </c>
      <c r="B34" s="560">
        <v>127.51251774873501</v>
      </c>
      <c r="C34" s="535">
        <v>115.69011362489174</v>
      </c>
      <c r="D34" s="561">
        <v>133.04781674106178</v>
      </c>
      <c r="E34" s="536">
        <v>109.14423527670721</v>
      </c>
      <c r="F34" s="536">
        <v>273.94561550643641</v>
      </c>
    </row>
    <row r="35" spans="1:16" ht="13.8" thickBot="1" x14ac:dyDescent="0.3">
      <c r="A35" s="315" t="s">
        <v>221</v>
      </c>
      <c r="B35" s="565">
        <v>112.73256150543816</v>
      </c>
      <c r="C35" s="529">
        <v>111.89269939154718</v>
      </c>
      <c r="D35" s="548">
        <v>115.94784934612034</v>
      </c>
      <c r="E35" s="531">
        <v>70.919539733210812</v>
      </c>
      <c r="F35" s="531">
        <v>98.568655331171286</v>
      </c>
    </row>
    <row r="36" spans="1:16" x14ac:dyDescent="0.25">
      <c r="A36" s="72"/>
      <c r="B36" s="1"/>
      <c r="C36" s="1"/>
      <c r="D36" s="1"/>
      <c r="E36" s="1"/>
      <c r="F36" s="1"/>
      <c r="G36" s="1"/>
      <c r="H36" s="1"/>
    </row>
    <row r="37" spans="1:16" ht="27" customHeight="1" thickBot="1" x14ac:dyDescent="0.3">
      <c r="A37" s="1053" t="s">
        <v>458</v>
      </c>
      <c r="B37" s="1053"/>
      <c r="C37" s="1053"/>
      <c r="D37" s="1053"/>
      <c r="E37" s="1053"/>
      <c r="F37" s="1053"/>
      <c r="G37" s="75"/>
      <c r="H37" s="75"/>
      <c r="I37" s="75"/>
    </row>
    <row r="38" spans="1:16" ht="13.8" thickBot="1" x14ac:dyDescent="0.3">
      <c r="A38" s="1"/>
      <c r="B38" s="1061" t="s">
        <v>898</v>
      </c>
      <c r="C38" s="1062"/>
      <c r="D38" s="1062"/>
      <c r="E38" s="1062"/>
      <c r="F38" s="1062"/>
    </row>
    <row r="39" spans="1:16" ht="13.8" thickBot="1" x14ac:dyDescent="0.3">
      <c r="A39" s="310"/>
      <c r="B39" s="311" t="s">
        <v>180</v>
      </c>
      <c r="C39" s="312" t="s">
        <v>195</v>
      </c>
      <c r="D39" s="313" t="s">
        <v>196</v>
      </c>
      <c r="E39" s="314" t="s">
        <v>197</v>
      </c>
      <c r="F39" s="314" t="s">
        <v>198</v>
      </c>
    </row>
    <row r="40" spans="1:16" ht="13.8" thickBot="1" x14ac:dyDescent="0.3">
      <c r="A40" s="284" t="s">
        <v>180</v>
      </c>
      <c r="B40" s="285">
        <v>0.1113624468766532</v>
      </c>
      <c r="C40" s="286">
        <v>6.4083608729061714E-2</v>
      </c>
      <c r="D40" s="287">
        <v>0.16935982123633608</v>
      </c>
      <c r="E40" s="288">
        <v>-0.2805050653063621</v>
      </c>
      <c r="F40" s="288">
        <v>7.4871897037824597E-2</v>
      </c>
    </row>
    <row r="41" spans="1:16" ht="13.8" thickTop="1" x14ac:dyDescent="0.25">
      <c r="A41" s="299" t="s">
        <v>219</v>
      </c>
      <c r="B41" s="300">
        <v>1.4245396595297999E-2</v>
      </c>
      <c r="C41" s="301">
        <v>3.8131743799699969E-2</v>
      </c>
      <c r="D41" s="302">
        <v>9.9180325444967465E-3</v>
      </c>
      <c r="E41" s="303">
        <v>-4.3526382793056317E-2</v>
      </c>
      <c r="F41" s="303">
        <v>-6.4230236624093773E-2</v>
      </c>
    </row>
    <row r="42" spans="1:16" x14ac:dyDescent="0.25">
      <c r="A42" s="289" t="s">
        <v>220</v>
      </c>
      <c r="B42" s="290">
        <v>0.10945981128038373</v>
      </c>
      <c r="C42" s="291">
        <v>-5.8993887077452456E-2</v>
      </c>
      <c r="D42" s="292">
        <v>0.2081426608998489</v>
      </c>
      <c r="E42" s="293">
        <v>-0.42942825450483069</v>
      </c>
      <c r="F42" s="293">
        <v>0.20371886957541285</v>
      </c>
    </row>
    <row r="43" spans="1:16" ht="13.8" thickBot="1" x14ac:dyDescent="0.3">
      <c r="A43" s="279" t="s">
        <v>221</v>
      </c>
      <c r="B43" s="280">
        <v>0.13811373948074013</v>
      </c>
      <c r="C43" s="281">
        <v>0.33954088885038369</v>
      </c>
      <c r="D43" s="282">
        <v>0.11526783088585413</v>
      </c>
      <c r="E43" s="283">
        <v>-0.35048968760443167</v>
      </c>
      <c r="F43" s="283">
        <v>0.39057882224982987</v>
      </c>
    </row>
    <row r="44" spans="1:16" x14ac:dyDescent="0.25">
      <c r="A44" s="164"/>
    </row>
    <row r="45" spans="1:16" ht="27" customHeight="1" thickBot="1" x14ac:dyDescent="0.3">
      <c r="A45" s="1053" t="s">
        <v>459</v>
      </c>
      <c r="B45" s="1053"/>
      <c r="C45" s="1053"/>
      <c r="D45" s="1053"/>
      <c r="E45" s="1053"/>
      <c r="F45" s="1053"/>
      <c r="G45" s="75"/>
      <c r="H45" s="75"/>
      <c r="I45" s="75"/>
    </row>
    <row r="46" spans="1:16" ht="13.8" thickBot="1" x14ac:dyDescent="0.3">
      <c r="A46" s="255"/>
      <c r="B46" s="257" t="s">
        <v>180</v>
      </c>
      <c r="C46" s="190" t="s">
        <v>195</v>
      </c>
      <c r="D46" s="232" t="s">
        <v>196</v>
      </c>
      <c r="E46" s="192" t="s">
        <v>197</v>
      </c>
      <c r="F46" s="192" t="s">
        <v>198</v>
      </c>
      <c r="I46" s="75"/>
      <c r="J46" s="75"/>
      <c r="K46" s="75"/>
      <c r="L46" s="75"/>
      <c r="M46" s="75"/>
      <c r="N46" s="75"/>
      <c r="O46" s="75"/>
      <c r="P46" s="75"/>
    </row>
    <row r="47" spans="1:16" ht="13.8" thickBot="1" x14ac:dyDescent="0.3">
      <c r="A47" s="544" t="s">
        <v>180</v>
      </c>
      <c r="B47" s="602">
        <v>639.37721828493693</v>
      </c>
      <c r="C47" s="532">
        <v>297.77592613152888</v>
      </c>
      <c r="D47" s="556">
        <v>1020.3802964441472</v>
      </c>
      <c r="E47" s="533">
        <v>527.75830588933297</v>
      </c>
      <c r="F47" s="533">
        <v>787.65812880917838</v>
      </c>
      <c r="I47" s="75"/>
      <c r="J47" s="75"/>
      <c r="K47" s="75"/>
      <c r="L47" s="75"/>
      <c r="M47" s="75"/>
      <c r="N47" s="75"/>
      <c r="O47" s="75"/>
      <c r="P47" s="75"/>
    </row>
    <row r="48" spans="1:16" ht="13.8" thickTop="1" x14ac:dyDescent="0.25">
      <c r="A48" s="250" t="s">
        <v>219</v>
      </c>
      <c r="B48" s="558">
        <v>679.97843584476755</v>
      </c>
      <c r="C48" s="48">
        <v>321.99581520100685</v>
      </c>
      <c r="D48" s="559">
        <v>923.17677123867736</v>
      </c>
      <c r="E48" s="534">
        <v>503.18596683464801</v>
      </c>
      <c r="F48" s="534">
        <v>1010.1351061823692</v>
      </c>
    </row>
    <row r="49" spans="1:9" x14ac:dyDescent="0.25">
      <c r="A49" s="196" t="s">
        <v>220</v>
      </c>
      <c r="B49" s="560">
        <v>725.26226357051007</v>
      </c>
      <c r="C49" s="535">
        <v>323.07288598084955</v>
      </c>
      <c r="D49" s="561">
        <v>1679.9341992273626</v>
      </c>
      <c r="E49" s="536">
        <v>412.57023095152044</v>
      </c>
      <c r="F49" s="536">
        <v>657.70066607951321</v>
      </c>
    </row>
    <row r="50" spans="1:9" ht="13.8" thickBot="1" x14ac:dyDescent="0.3">
      <c r="A50" s="315" t="s">
        <v>221</v>
      </c>
      <c r="B50" s="565">
        <v>478.95300451656283</v>
      </c>
      <c r="C50" s="529">
        <v>244.62756231129839</v>
      </c>
      <c r="D50" s="548">
        <v>951.76659310139701</v>
      </c>
      <c r="E50" s="531">
        <v>692.79299008638839</v>
      </c>
      <c r="F50" s="531">
        <v>320.01083167468352</v>
      </c>
    </row>
    <row r="51" spans="1:9" x14ac:dyDescent="0.25">
      <c r="A51" s="72"/>
      <c r="B51" s="1"/>
      <c r="C51" s="1"/>
      <c r="D51" s="1"/>
      <c r="E51" s="1"/>
      <c r="F51" s="1"/>
      <c r="G51" s="1"/>
      <c r="H51" s="1"/>
    </row>
    <row r="52" spans="1:9" ht="27" customHeight="1" thickBot="1" x14ac:dyDescent="0.3">
      <c r="A52" s="1053" t="s">
        <v>460</v>
      </c>
      <c r="B52" s="1053"/>
      <c r="C52" s="1053"/>
      <c r="D52" s="1053"/>
      <c r="E52" s="1053"/>
      <c r="F52" s="1053"/>
      <c r="G52" s="75"/>
      <c r="H52" s="75"/>
      <c r="I52" s="75"/>
    </row>
    <row r="53" spans="1:9" ht="13.8" thickBot="1" x14ac:dyDescent="0.3">
      <c r="A53" s="1"/>
      <c r="B53" s="1061" t="s">
        <v>898</v>
      </c>
      <c r="C53" s="1062"/>
      <c r="D53" s="1062"/>
      <c r="E53" s="1062"/>
      <c r="F53" s="1062"/>
    </row>
    <row r="54" spans="1:9" ht="13.8" thickBot="1" x14ac:dyDescent="0.3">
      <c r="A54" s="310"/>
      <c r="B54" s="311" t="s">
        <v>180</v>
      </c>
      <c r="C54" s="312" t="s">
        <v>195</v>
      </c>
      <c r="D54" s="313" t="s">
        <v>196</v>
      </c>
      <c r="E54" s="314" t="s">
        <v>197</v>
      </c>
      <c r="F54" s="314" t="s">
        <v>198</v>
      </c>
    </row>
    <row r="55" spans="1:9" ht="13.8" thickBot="1" x14ac:dyDescent="0.3">
      <c r="A55" s="284" t="s">
        <v>180</v>
      </c>
      <c r="B55" s="285">
        <v>-2.8707790543047618E-2</v>
      </c>
      <c r="C55" s="286">
        <v>0.11299917971110784</v>
      </c>
      <c r="D55" s="287">
        <v>-2.403492616499181E-2</v>
      </c>
      <c r="E55" s="288">
        <v>0.15533179824098609</v>
      </c>
      <c r="F55" s="288">
        <v>-0.27830510372094397</v>
      </c>
    </row>
    <row r="56" spans="1:9" ht="13.8" thickTop="1" x14ac:dyDescent="0.25">
      <c r="A56" s="299" t="s">
        <v>219</v>
      </c>
      <c r="B56" s="300">
        <v>2.3244066331195468E-2</v>
      </c>
      <c r="C56" s="301">
        <v>3.0472626476947484E-2</v>
      </c>
      <c r="D56" s="302">
        <v>2.539621309500828E-2</v>
      </c>
      <c r="E56" s="303">
        <v>8.2968621807790521E-2</v>
      </c>
      <c r="F56" s="303">
        <v>-0.40462757970172625</v>
      </c>
    </row>
    <row r="57" spans="1:9" x14ac:dyDescent="0.25">
      <c r="A57" s="289" t="s">
        <v>220</v>
      </c>
      <c r="B57" s="290">
        <v>-4.0309985759130473E-2</v>
      </c>
      <c r="C57" s="291">
        <v>0.11363893928678226</v>
      </c>
      <c r="D57" s="292">
        <v>0.12851059475850213</v>
      </c>
      <c r="E57" s="293">
        <v>-0.33886306056104132</v>
      </c>
      <c r="F57" s="293">
        <v>-0.19188619174496868</v>
      </c>
    </row>
    <row r="58" spans="1:9" ht="13.8" thickBot="1" x14ac:dyDescent="0.3">
      <c r="A58" s="279" t="s">
        <v>221</v>
      </c>
      <c r="B58" s="280">
        <v>-0.17670030061369713</v>
      </c>
      <c r="C58" s="281">
        <v>0.27711235270704671</v>
      </c>
      <c r="D58" s="282">
        <v>-0.24540444955973229</v>
      </c>
      <c r="E58" s="283">
        <v>1.0481314391632996</v>
      </c>
      <c r="F58" s="283">
        <v>-0.32990675127940483</v>
      </c>
    </row>
    <row r="59" spans="1:9" x14ac:dyDescent="0.25">
      <c r="A59" s="164"/>
    </row>
  </sheetData>
  <mergeCells count="11">
    <mergeCell ref="B53:F53"/>
    <mergeCell ref="A1:F1"/>
    <mergeCell ref="A8:F8"/>
    <mergeCell ref="A15:F15"/>
    <mergeCell ref="A22:F22"/>
    <mergeCell ref="B23:F23"/>
    <mergeCell ref="A30:F30"/>
    <mergeCell ref="A37:F37"/>
    <mergeCell ref="A45:F45"/>
    <mergeCell ref="A52:F52"/>
    <mergeCell ref="B38:F38"/>
  </mergeCells>
  <pageMargins left="0.78740157480314965" right="0.59055118110236227" top="0.78740157480314965" bottom="0.39370078740157483" header="0" footer="0.39370078740157483"/>
  <pageSetup paperSize="9" orientation="portrait" r:id="rId1"/>
  <headerFooter scaleWithDoc="0">
    <oddFooter>&amp;R&amp;9&amp;P</oddFooter>
  </headerFooter>
  <rowBreaks count="1" manualBreakCount="1">
    <brk id="44" max="16383" man="1"/>
  </rowBreaks>
  <colBreaks count="1" manualBreakCount="1">
    <brk id="8" max="1048575" man="1"/>
  </colBreaks>
  <legacyDrawingHF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showZeros="0" zoomScaleNormal="100" workbookViewId="0"/>
  </sheetViews>
  <sheetFormatPr baseColWidth="10" defaultRowHeight="13.2" x14ac:dyDescent="0.25"/>
  <cols>
    <col min="1" max="1" width="27.6640625" customWidth="1"/>
    <col min="2" max="2" width="12.33203125" bestFit="1" customWidth="1"/>
    <col min="3" max="3" width="10.88671875" bestFit="1" customWidth="1"/>
    <col min="4" max="4" width="12.33203125" bestFit="1" customWidth="1"/>
    <col min="5" max="5" width="10.33203125" customWidth="1"/>
    <col min="6" max="6" width="9.5546875" customWidth="1"/>
    <col min="7" max="7" width="10.109375" bestFit="1" customWidth="1"/>
    <col min="8" max="8" width="7.88671875" customWidth="1"/>
  </cols>
  <sheetData>
    <row r="1" spans="1:16" ht="27" customHeight="1" thickBot="1" x14ac:dyDescent="0.3">
      <c r="A1" s="1053" t="s">
        <v>445</v>
      </c>
      <c r="B1" s="1053"/>
      <c r="C1" s="1053"/>
      <c r="D1" s="1053"/>
      <c r="E1" s="1053"/>
      <c r="F1" s="1053"/>
      <c r="G1" s="75"/>
      <c r="H1" s="75"/>
      <c r="I1" s="75"/>
    </row>
    <row r="2" spans="1:16" ht="13.8" thickBot="1" x14ac:dyDescent="0.3">
      <c r="A2" s="255"/>
      <c r="B2" s="257" t="s">
        <v>180</v>
      </c>
      <c r="C2" s="190" t="s">
        <v>195</v>
      </c>
      <c r="D2" s="232" t="s">
        <v>196</v>
      </c>
      <c r="E2" s="192" t="s">
        <v>197</v>
      </c>
      <c r="F2" s="192" t="s">
        <v>198</v>
      </c>
      <c r="I2" s="75"/>
      <c r="J2" s="75"/>
      <c r="K2" s="75"/>
      <c r="L2" s="75"/>
      <c r="M2" s="75"/>
      <c r="N2" s="75"/>
      <c r="O2" s="75"/>
      <c r="P2" s="75"/>
    </row>
    <row r="3" spans="1:16" ht="13.8" thickBot="1" x14ac:dyDescent="0.3">
      <c r="A3" s="193" t="s">
        <v>180</v>
      </c>
      <c r="B3" s="601">
        <v>1503943696.0039384</v>
      </c>
      <c r="C3" s="194">
        <v>358491431.43660134</v>
      </c>
      <c r="D3" s="261">
        <v>1111685029.5216646</v>
      </c>
      <c r="E3" s="195">
        <v>25515512.861298613</v>
      </c>
      <c r="F3" s="195">
        <v>8251722.1843738556</v>
      </c>
      <c r="I3" s="75"/>
      <c r="J3" s="75"/>
      <c r="K3" s="75"/>
      <c r="L3" s="75"/>
      <c r="M3" s="75"/>
      <c r="N3" s="75"/>
      <c r="O3" s="75"/>
      <c r="P3" s="75"/>
    </row>
    <row r="4" spans="1:16" ht="13.8" thickTop="1" x14ac:dyDescent="0.25">
      <c r="A4" s="250" t="s">
        <v>222</v>
      </c>
      <c r="B4" s="273">
        <v>1424613659.985311</v>
      </c>
      <c r="C4" s="35">
        <v>357129095.82618779</v>
      </c>
      <c r="D4" s="274">
        <v>1037748563.3559278</v>
      </c>
      <c r="E4" s="224">
        <v>21484278.618821524</v>
      </c>
      <c r="F4" s="224">
        <v>8251722.1843738556</v>
      </c>
    </row>
    <row r="5" spans="1:16" ht="13.8" thickBot="1" x14ac:dyDescent="0.3">
      <c r="A5" s="200" t="s">
        <v>223</v>
      </c>
      <c r="B5" s="327">
        <v>79330036.018627495</v>
      </c>
      <c r="C5" s="201">
        <v>1362335.6104135516</v>
      </c>
      <c r="D5" s="236">
        <v>73936466.165736854</v>
      </c>
      <c r="E5" s="202">
        <v>4031234.2424770887</v>
      </c>
      <c r="F5" s="202">
        <v>0</v>
      </c>
    </row>
    <row r="6" spans="1:16" x14ac:dyDescent="0.25">
      <c r="A6" s="72"/>
      <c r="B6" s="1"/>
      <c r="C6" s="1"/>
      <c r="D6" s="1"/>
      <c r="E6" s="1"/>
      <c r="F6" s="1"/>
      <c r="G6" s="1"/>
      <c r="H6" s="1"/>
    </row>
    <row r="7" spans="1:16" x14ac:dyDescent="0.25">
      <c r="A7" s="72"/>
      <c r="B7" s="1"/>
      <c r="C7" s="1"/>
      <c r="D7" s="1"/>
      <c r="E7" s="1"/>
      <c r="F7" s="1"/>
      <c r="G7" s="1"/>
      <c r="H7" s="1"/>
    </row>
    <row r="8" spans="1:16" ht="27" customHeight="1" thickBot="1" x14ac:dyDescent="0.3">
      <c r="A8" s="1053" t="s">
        <v>446</v>
      </c>
      <c r="B8" s="1053"/>
      <c r="C8" s="1053"/>
      <c r="D8" s="1053"/>
      <c r="E8" s="1053"/>
      <c r="F8" s="1053"/>
      <c r="G8" s="75"/>
      <c r="H8" s="75"/>
      <c r="I8" s="75"/>
    </row>
    <row r="9" spans="1:16" ht="13.8" thickBot="1" x14ac:dyDescent="0.3">
      <c r="A9" s="255"/>
      <c r="B9" s="257" t="s">
        <v>180</v>
      </c>
      <c r="C9" s="190" t="s">
        <v>195</v>
      </c>
      <c r="D9" s="232" t="s">
        <v>196</v>
      </c>
      <c r="E9" s="192" t="s">
        <v>197</v>
      </c>
      <c r="F9" s="192" t="s">
        <v>198</v>
      </c>
      <c r="G9" s="1"/>
      <c r="H9" s="1"/>
    </row>
    <row r="10" spans="1:16" ht="13.8" thickBot="1" x14ac:dyDescent="0.3">
      <c r="A10" s="193" t="s">
        <v>180</v>
      </c>
      <c r="B10" s="335">
        <v>1</v>
      </c>
      <c r="C10" s="204">
        <v>0.23836758808799352</v>
      </c>
      <c r="D10" s="336">
        <v>0.73917995233164191</v>
      </c>
      <c r="E10" s="205">
        <v>1.6965736768666768E-2</v>
      </c>
      <c r="F10" s="205">
        <v>5.4867228116977631E-3</v>
      </c>
      <c r="G10" s="1"/>
      <c r="H10" s="1"/>
    </row>
    <row r="11" spans="1:16" ht="13.8" thickTop="1" x14ac:dyDescent="0.25">
      <c r="A11" s="250" t="s">
        <v>222</v>
      </c>
      <c r="B11" s="344">
        <v>1</v>
      </c>
      <c r="C11" s="218">
        <v>0.25068487398181349</v>
      </c>
      <c r="D11" s="345">
        <v>0.72844209802580995</v>
      </c>
      <c r="E11" s="219">
        <v>1.5080775386530441E-2</v>
      </c>
      <c r="F11" s="219">
        <v>5.7922526058460915E-3</v>
      </c>
      <c r="G11" s="1"/>
      <c r="H11" s="1"/>
    </row>
    <row r="12" spans="1:16" ht="13.8" thickBot="1" x14ac:dyDescent="0.3">
      <c r="A12" s="200" t="s">
        <v>223</v>
      </c>
      <c r="B12" s="352">
        <v>1</v>
      </c>
      <c r="C12" s="208">
        <v>1.7173011368527065E-2</v>
      </c>
      <c r="D12" s="253">
        <v>0.93201099957115641</v>
      </c>
      <c r="E12" s="209">
        <v>5.0815989060316501E-2</v>
      </c>
      <c r="F12" s="209">
        <v>0</v>
      </c>
      <c r="G12" s="1"/>
      <c r="H12" s="1"/>
    </row>
    <row r="13" spans="1:16" x14ac:dyDescent="0.25">
      <c r="A13" s="72"/>
      <c r="B13" s="1"/>
      <c r="C13" s="1"/>
      <c r="D13" s="1"/>
      <c r="E13" s="1"/>
      <c r="F13" s="1"/>
      <c r="G13" s="98"/>
      <c r="H13" s="1"/>
    </row>
    <row r="14" spans="1:16" x14ac:dyDescent="0.25">
      <c r="A14" s="72"/>
      <c r="B14" s="1"/>
      <c r="C14" s="1"/>
      <c r="D14" s="1"/>
      <c r="E14" s="1"/>
      <c r="F14" s="1"/>
      <c r="G14" s="98"/>
      <c r="H14" s="1"/>
    </row>
    <row r="15" spans="1:16" ht="27" customHeight="1" thickBot="1" x14ac:dyDescent="0.3">
      <c r="A15" s="1053" t="s">
        <v>447</v>
      </c>
      <c r="B15" s="1053"/>
      <c r="C15" s="1053"/>
      <c r="D15" s="1053"/>
      <c r="E15" s="1053"/>
      <c r="F15" s="1053"/>
      <c r="G15" s="75"/>
      <c r="H15" s="75"/>
      <c r="I15" s="75"/>
    </row>
    <row r="16" spans="1:16" ht="13.8" thickBot="1" x14ac:dyDescent="0.3">
      <c r="A16" s="255"/>
      <c r="B16" s="257" t="s">
        <v>180</v>
      </c>
      <c r="C16" s="190" t="s">
        <v>195</v>
      </c>
      <c r="D16" s="232" t="s">
        <v>196</v>
      </c>
      <c r="E16" s="192" t="s">
        <v>197</v>
      </c>
      <c r="F16" s="192" t="s">
        <v>198</v>
      </c>
      <c r="G16" s="1"/>
      <c r="H16" s="1"/>
    </row>
    <row r="17" spans="1:16" ht="13.8" thickBot="1" x14ac:dyDescent="0.3">
      <c r="A17" s="193" t="s">
        <v>180</v>
      </c>
      <c r="B17" s="335">
        <v>1</v>
      </c>
      <c r="C17" s="204">
        <v>1</v>
      </c>
      <c r="D17" s="336">
        <v>1</v>
      </c>
      <c r="E17" s="205">
        <v>1</v>
      </c>
      <c r="F17" s="205">
        <v>1</v>
      </c>
      <c r="G17" s="1"/>
      <c r="H17" s="1"/>
    </row>
    <row r="18" spans="1:16" ht="13.8" thickTop="1" x14ac:dyDescent="0.25">
      <c r="A18" s="250" t="s">
        <v>222</v>
      </c>
      <c r="B18" s="344">
        <v>0.94725199072983135</v>
      </c>
      <c r="C18" s="218">
        <v>0.99619980983937551</v>
      </c>
      <c r="D18" s="345">
        <v>0.93349153384070471</v>
      </c>
      <c r="E18" s="219">
        <v>0.84200849638450426</v>
      </c>
      <c r="F18" s="219">
        <v>1</v>
      </c>
      <c r="G18" s="1"/>
      <c r="H18" s="1"/>
    </row>
    <row r="19" spans="1:16" ht="13.8" thickBot="1" x14ac:dyDescent="0.3">
      <c r="A19" s="200" t="s">
        <v>223</v>
      </c>
      <c r="B19" s="352">
        <v>5.2748009270168685E-2</v>
      </c>
      <c r="C19" s="208">
        <v>3.8001901606244627E-3</v>
      </c>
      <c r="D19" s="253">
        <v>6.6508466159295329E-2</v>
      </c>
      <c r="E19" s="209">
        <v>0.15799150361549577</v>
      </c>
      <c r="F19" s="209">
        <v>0</v>
      </c>
      <c r="G19" s="1"/>
      <c r="H19" s="1"/>
    </row>
    <row r="20" spans="1:16" x14ac:dyDescent="0.25">
      <c r="A20" s="72"/>
      <c r="B20" s="1"/>
      <c r="C20" s="1"/>
      <c r="D20" s="1"/>
      <c r="E20" s="1"/>
      <c r="F20" s="1"/>
      <c r="G20" s="1"/>
      <c r="H20" s="1"/>
    </row>
    <row r="22" spans="1:16" ht="27" customHeight="1" thickBot="1" x14ac:dyDescent="0.3">
      <c r="A22" s="1053" t="s">
        <v>448</v>
      </c>
      <c r="B22" s="1053"/>
      <c r="C22" s="1053"/>
      <c r="D22" s="1053"/>
      <c r="E22" s="1053"/>
      <c r="F22" s="1053"/>
      <c r="G22" s="75"/>
      <c r="H22" s="75"/>
      <c r="I22" s="75"/>
    </row>
    <row r="23" spans="1:16" ht="13.8" thickBot="1" x14ac:dyDescent="0.3">
      <c r="A23" s="1"/>
      <c r="B23" s="1061" t="s">
        <v>898</v>
      </c>
      <c r="C23" s="1062"/>
      <c r="D23" s="1062"/>
      <c r="E23" s="1062"/>
      <c r="F23" s="1062"/>
    </row>
    <row r="24" spans="1:16" ht="13.8" thickBot="1" x14ac:dyDescent="0.3">
      <c r="A24" s="310"/>
      <c r="B24" s="311" t="s">
        <v>180</v>
      </c>
      <c r="C24" s="312" t="s">
        <v>195</v>
      </c>
      <c r="D24" s="313" t="s">
        <v>196</v>
      </c>
      <c r="E24" s="314" t="s">
        <v>197</v>
      </c>
      <c r="F24" s="314" t="s">
        <v>198</v>
      </c>
    </row>
    <row r="25" spans="1:16" ht="13.8" thickBot="1" x14ac:dyDescent="0.3">
      <c r="A25" s="284" t="s">
        <v>180</v>
      </c>
      <c r="B25" s="285">
        <v>6.0355992889208343E-2</v>
      </c>
      <c r="C25" s="286">
        <v>0.28518094220823076</v>
      </c>
      <c r="D25" s="287">
        <v>3.9228799955082216E-3</v>
      </c>
      <c r="E25" s="288">
        <v>0.3812479816188401</v>
      </c>
      <c r="F25" s="288">
        <v>-0.39246185667679512</v>
      </c>
    </row>
    <row r="26" spans="1:16" ht="13.8" thickTop="1" x14ac:dyDescent="0.25">
      <c r="A26" s="299" t="s">
        <v>222</v>
      </c>
      <c r="B26" s="300">
        <v>8.0955577329008044E-2</v>
      </c>
      <c r="C26" s="301">
        <v>0.28562944987474692</v>
      </c>
      <c r="D26" s="302">
        <v>2.8040187132229333E-2</v>
      </c>
      <c r="E26" s="303">
        <v>0.25569847110773836</v>
      </c>
      <c r="F26" s="303">
        <v>-0.39246185667679512</v>
      </c>
      <c r="G26" s="713"/>
    </row>
    <row r="27" spans="1:16" ht="13.8" thickBot="1" x14ac:dyDescent="0.3">
      <c r="A27" s="329" t="s">
        <v>223</v>
      </c>
      <c r="B27" s="330">
        <v>-0.21000053610020131</v>
      </c>
      <c r="C27" s="331">
        <v>0.17749608058369271</v>
      </c>
      <c r="D27" s="332">
        <v>-0.24475623892345144</v>
      </c>
      <c r="E27" s="333">
        <v>1.9568124490450645</v>
      </c>
      <c r="F27" s="333" t="s">
        <v>695</v>
      </c>
    </row>
    <row r="28" spans="1:16" x14ac:dyDescent="0.25">
      <c r="A28" s="164"/>
    </row>
    <row r="30" spans="1:16" ht="27" customHeight="1" thickBot="1" x14ac:dyDescent="0.3">
      <c r="A30" s="1053" t="s">
        <v>449</v>
      </c>
      <c r="B30" s="1053"/>
      <c r="C30" s="1053"/>
      <c r="D30" s="1053"/>
      <c r="E30" s="1053"/>
      <c r="F30" s="1053"/>
      <c r="G30" s="75"/>
      <c r="H30" s="75"/>
      <c r="I30" s="75"/>
    </row>
    <row r="31" spans="1:16" ht="13.8" thickBot="1" x14ac:dyDescent="0.3">
      <c r="A31" s="255"/>
      <c r="B31" s="257" t="s">
        <v>180</v>
      </c>
      <c r="C31" s="190" t="s">
        <v>195</v>
      </c>
      <c r="D31" s="232" t="s">
        <v>196</v>
      </c>
      <c r="E31" s="192" t="s">
        <v>197</v>
      </c>
      <c r="F31" s="192" t="s">
        <v>198</v>
      </c>
      <c r="I31" s="75"/>
      <c r="J31" s="75"/>
      <c r="K31" s="75"/>
      <c r="L31" s="75"/>
      <c r="M31" s="75"/>
      <c r="N31" s="75"/>
      <c r="O31" s="75"/>
      <c r="P31" s="75"/>
    </row>
    <row r="32" spans="1:16" ht="13.8" thickBot="1" x14ac:dyDescent="0.3">
      <c r="A32" s="544" t="s">
        <v>180</v>
      </c>
      <c r="B32" s="602">
        <v>178.82939536013097</v>
      </c>
      <c r="C32" s="532">
        <v>138.76601275180181</v>
      </c>
      <c r="D32" s="556">
        <v>198.57837603185882</v>
      </c>
      <c r="E32" s="533">
        <v>127.8378664029953</v>
      </c>
      <c r="F32" s="533">
        <v>287.50653145493169</v>
      </c>
      <c r="I32" s="75"/>
      <c r="J32" s="75"/>
      <c r="K32" s="75"/>
      <c r="L32" s="75"/>
      <c r="M32" s="75"/>
      <c r="N32" s="75"/>
      <c r="O32" s="75"/>
      <c r="P32" s="75"/>
    </row>
    <row r="33" spans="1:16" ht="13.8" thickTop="1" x14ac:dyDescent="0.25">
      <c r="A33" s="250" t="s">
        <v>222</v>
      </c>
      <c r="B33" s="558">
        <v>176.0420400129037</v>
      </c>
      <c r="C33" s="48">
        <v>138.43154587139463</v>
      </c>
      <c r="D33" s="559">
        <v>195.58456421409639</v>
      </c>
      <c r="E33" s="534">
        <v>120.66052093689393</v>
      </c>
      <c r="F33" s="534">
        <v>287.50653145493169</v>
      </c>
    </row>
    <row r="34" spans="1:16" ht="13.8" thickBot="1" x14ac:dyDescent="0.3">
      <c r="A34" s="200" t="s">
        <v>223</v>
      </c>
      <c r="B34" s="582">
        <v>249.87979833317115</v>
      </c>
      <c r="C34" s="541">
        <v>378.49315143008988</v>
      </c>
      <c r="D34" s="554">
        <v>252.91584601344704</v>
      </c>
      <c r="E34" s="542">
        <v>187.17553510224599</v>
      </c>
      <c r="F34" s="542">
        <v>0</v>
      </c>
    </row>
    <row r="35" spans="1:16" x14ac:dyDescent="0.25">
      <c r="A35" s="72"/>
      <c r="B35" s="1"/>
      <c r="C35" s="1"/>
      <c r="D35" s="1"/>
      <c r="E35" s="1"/>
      <c r="F35" s="1"/>
      <c r="G35" s="1"/>
      <c r="H35" s="1"/>
    </row>
    <row r="37" spans="1:16" ht="40.5" customHeight="1" thickBot="1" x14ac:dyDescent="0.3">
      <c r="A37" s="1053" t="s">
        <v>450</v>
      </c>
      <c r="B37" s="1053"/>
      <c r="C37" s="1053"/>
      <c r="D37" s="1053"/>
      <c r="E37" s="1053"/>
      <c r="F37" s="1053"/>
      <c r="G37" s="75"/>
      <c r="H37" s="75"/>
      <c r="I37" s="75"/>
    </row>
    <row r="38" spans="1:16" ht="13.8" thickBot="1" x14ac:dyDescent="0.3">
      <c r="A38" s="1"/>
      <c r="B38" s="1061" t="s">
        <v>898</v>
      </c>
      <c r="C38" s="1062"/>
      <c r="D38" s="1062"/>
      <c r="E38" s="1062"/>
      <c r="F38" s="1062"/>
    </row>
    <row r="39" spans="1:16" ht="13.8" thickBot="1" x14ac:dyDescent="0.3">
      <c r="A39" s="310"/>
      <c r="B39" s="311" t="s">
        <v>180</v>
      </c>
      <c r="C39" s="312" t="s">
        <v>195</v>
      </c>
      <c r="D39" s="313" t="s">
        <v>196</v>
      </c>
      <c r="E39" s="314" t="s">
        <v>197</v>
      </c>
      <c r="F39" s="314" t="s">
        <v>198</v>
      </c>
    </row>
    <row r="40" spans="1:16" ht="13.8" thickBot="1" x14ac:dyDescent="0.3">
      <c r="A40" s="284" t="s">
        <v>180</v>
      </c>
      <c r="B40" s="285">
        <v>0.11136244687665098</v>
      </c>
      <c r="C40" s="286">
        <v>6.4083608729059494E-2</v>
      </c>
      <c r="D40" s="287">
        <v>0.16935982123633386</v>
      </c>
      <c r="E40" s="288">
        <v>-0.2805050653063621</v>
      </c>
      <c r="F40" s="288">
        <v>7.4871897037825041E-2</v>
      </c>
    </row>
    <row r="41" spans="1:16" ht="13.8" thickTop="1" x14ac:dyDescent="0.25">
      <c r="A41" s="299" t="s">
        <v>222</v>
      </c>
      <c r="B41" s="300">
        <v>0.12920499033333321</v>
      </c>
      <c r="C41" s="301">
        <v>6.3597186405150774E-2</v>
      </c>
      <c r="D41" s="302">
        <v>0.1958021386994715</v>
      </c>
      <c r="E41" s="303">
        <v>-0.31670717140869842</v>
      </c>
      <c r="F41" s="303">
        <v>7.4871897037825041E-2</v>
      </c>
    </row>
    <row r="42" spans="1:16" ht="13.8" thickBot="1" x14ac:dyDescent="0.3">
      <c r="A42" s="329" t="s">
        <v>223</v>
      </c>
      <c r="B42" s="330">
        <v>-0.10217801887882372</v>
      </c>
      <c r="C42" s="331">
        <v>0.53801578233846681</v>
      </c>
      <c r="D42" s="332">
        <v>-9.8308014525416154E-2</v>
      </c>
      <c r="E42" s="333">
        <v>-2.8174074716268538E-2</v>
      </c>
      <c r="F42" s="333" t="s">
        <v>695</v>
      </c>
    </row>
    <row r="43" spans="1:16" x14ac:dyDescent="0.25">
      <c r="A43" s="164"/>
    </row>
    <row r="45" spans="1:16" ht="27" customHeight="1" thickBot="1" x14ac:dyDescent="0.3">
      <c r="A45" s="1053" t="s">
        <v>451</v>
      </c>
      <c r="B45" s="1053"/>
      <c r="C45" s="1053"/>
      <c r="D45" s="1053"/>
      <c r="E45" s="1053"/>
      <c r="F45" s="1053"/>
      <c r="G45" s="75"/>
      <c r="H45" s="75"/>
      <c r="I45" s="75"/>
    </row>
    <row r="46" spans="1:16" ht="13.8" thickBot="1" x14ac:dyDescent="0.3">
      <c r="A46" s="255"/>
      <c r="B46" s="257" t="s">
        <v>180</v>
      </c>
      <c r="C46" s="190" t="s">
        <v>195</v>
      </c>
      <c r="D46" s="232" t="s">
        <v>196</v>
      </c>
      <c r="E46" s="192" t="s">
        <v>197</v>
      </c>
      <c r="F46" s="192" t="s">
        <v>198</v>
      </c>
      <c r="I46" s="75"/>
      <c r="J46" s="75"/>
      <c r="K46" s="75"/>
      <c r="L46" s="75"/>
      <c r="M46" s="75"/>
      <c r="N46" s="75"/>
      <c r="O46" s="75"/>
      <c r="P46" s="75"/>
    </row>
    <row r="47" spans="1:16" ht="13.8" thickBot="1" x14ac:dyDescent="0.3">
      <c r="A47" s="544" t="s">
        <v>180</v>
      </c>
      <c r="B47" s="602">
        <v>639.3772182849375</v>
      </c>
      <c r="C47" s="532">
        <v>297.77592613152871</v>
      </c>
      <c r="D47" s="556">
        <v>1020.3802964441485</v>
      </c>
      <c r="E47" s="533">
        <v>527.75830588933252</v>
      </c>
      <c r="F47" s="533">
        <v>787.65812880917827</v>
      </c>
      <c r="I47" s="75"/>
      <c r="J47" s="75"/>
      <c r="K47" s="75"/>
      <c r="L47" s="75"/>
      <c r="M47" s="75"/>
      <c r="N47" s="75"/>
      <c r="O47" s="75"/>
      <c r="P47" s="75"/>
    </row>
    <row r="48" spans="1:16" ht="13.8" thickTop="1" x14ac:dyDescent="0.25">
      <c r="A48" s="250" t="s">
        <v>222</v>
      </c>
      <c r="B48" s="558">
        <v>627.49438951979209</v>
      </c>
      <c r="C48" s="48">
        <v>297.53387701894366</v>
      </c>
      <c r="D48" s="559">
        <v>1021.5197123454917</v>
      </c>
      <c r="E48" s="534">
        <v>492.0763723436686</v>
      </c>
      <c r="F48" s="534">
        <v>787.65812880917827</v>
      </c>
    </row>
    <row r="49" spans="1:9" ht="13.8" thickBot="1" x14ac:dyDescent="0.3">
      <c r="A49" s="200" t="s">
        <v>223</v>
      </c>
      <c r="B49" s="582">
        <v>968.85740969238248</v>
      </c>
      <c r="C49" s="541">
        <v>378.49315143008988</v>
      </c>
      <c r="D49" s="554">
        <v>1004.6518950635533</v>
      </c>
      <c r="E49" s="542">
        <v>860.17824261594228</v>
      </c>
      <c r="F49" s="542">
        <v>0</v>
      </c>
    </row>
    <row r="50" spans="1:9" x14ac:dyDescent="0.25">
      <c r="A50" s="72"/>
      <c r="B50" s="1"/>
      <c r="C50" s="1"/>
      <c r="D50" s="1"/>
      <c r="E50" s="1"/>
      <c r="F50" s="1"/>
      <c r="G50" s="1"/>
      <c r="H50" s="1"/>
    </row>
    <row r="52" spans="1:9" ht="40.5" customHeight="1" thickBot="1" x14ac:dyDescent="0.3">
      <c r="A52" s="1053" t="s">
        <v>452</v>
      </c>
      <c r="B52" s="1053"/>
      <c r="C52" s="1053"/>
      <c r="D52" s="1053"/>
      <c r="E52" s="1053"/>
      <c r="F52" s="1053"/>
      <c r="G52" s="75"/>
      <c r="H52" s="75"/>
      <c r="I52" s="75"/>
    </row>
    <row r="53" spans="1:9" ht="13.8" thickBot="1" x14ac:dyDescent="0.3">
      <c r="A53" s="1"/>
      <c r="B53" s="1061" t="s">
        <v>898</v>
      </c>
      <c r="C53" s="1062"/>
      <c r="D53" s="1062"/>
      <c r="E53" s="1062"/>
      <c r="F53" s="1062"/>
    </row>
    <row r="54" spans="1:9" ht="13.8" thickBot="1" x14ac:dyDescent="0.3">
      <c r="A54" s="310"/>
      <c r="B54" s="311" t="s">
        <v>180</v>
      </c>
      <c r="C54" s="312" t="s">
        <v>195</v>
      </c>
      <c r="D54" s="313" t="s">
        <v>196</v>
      </c>
      <c r="E54" s="314" t="s">
        <v>197</v>
      </c>
      <c r="F54" s="314" t="s">
        <v>198</v>
      </c>
    </row>
    <row r="55" spans="1:9" ht="13.8" thickBot="1" x14ac:dyDescent="0.3">
      <c r="A55" s="284" t="s">
        <v>180</v>
      </c>
      <c r="B55" s="285">
        <v>-2.8707790543047618E-2</v>
      </c>
      <c r="C55" s="286">
        <v>0.1129991797111054</v>
      </c>
      <c r="D55" s="287">
        <v>-2.4034926164990034E-2</v>
      </c>
      <c r="E55" s="288">
        <v>0.15533179824098631</v>
      </c>
      <c r="F55" s="288">
        <v>-0.27830510372094375</v>
      </c>
    </row>
    <row r="56" spans="1:9" ht="13.8" thickTop="1" x14ac:dyDescent="0.25">
      <c r="A56" s="299" t="s">
        <v>222</v>
      </c>
      <c r="B56" s="300">
        <v>-3.9282272930798889E-2</v>
      </c>
      <c r="C56" s="301">
        <v>0.1139236310658478</v>
      </c>
      <c r="D56" s="302">
        <v>-6.2910339143258165E-2</v>
      </c>
      <c r="E56" s="303">
        <v>0.13149422716861547</v>
      </c>
      <c r="F56" s="303">
        <v>-0.27830510372094375</v>
      </c>
    </row>
    <row r="57" spans="1:9" ht="13.8" thickBot="1" x14ac:dyDescent="0.3">
      <c r="A57" s="329" t="s">
        <v>223</v>
      </c>
      <c r="B57" s="330">
        <v>0.32029810626863608</v>
      </c>
      <c r="C57" s="331">
        <v>-0.14397700213710896</v>
      </c>
      <c r="D57" s="332">
        <v>0.36620739443699568</v>
      </c>
      <c r="E57" s="333">
        <v>-0.30758431022561661</v>
      </c>
      <c r="F57" s="333" t="s">
        <v>695</v>
      </c>
    </row>
    <row r="58" spans="1:9" x14ac:dyDescent="0.25">
      <c r="A58" s="164"/>
    </row>
  </sheetData>
  <mergeCells count="11">
    <mergeCell ref="B53:F53"/>
    <mergeCell ref="A1:F1"/>
    <mergeCell ref="A8:F8"/>
    <mergeCell ref="A15:F15"/>
    <mergeCell ref="A22:F22"/>
    <mergeCell ref="B23:F23"/>
    <mergeCell ref="A30:F30"/>
    <mergeCell ref="A37:F37"/>
    <mergeCell ref="A45:F45"/>
    <mergeCell ref="A52:F52"/>
    <mergeCell ref="B38:F38"/>
  </mergeCells>
  <pageMargins left="0.78740157480314965" right="0.59055118110236227" top="0.78740157480314965" bottom="0.39370078740157483" header="0" footer="0.39370078740157483"/>
  <pageSetup paperSize="9" orientation="portrait" r:id="rId1"/>
  <headerFooter scaleWithDoc="0">
    <oddFooter>&amp;R&amp;9&amp;P</oddFooter>
  </headerFooter>
  <rowBreaks count="1" manualBreakCount="1">
    <brk id="44" max="16383" man="1"/>
  </rowBreaks>
  <colBreaks count="1" manualBreakCount="1">
    <brk id="8" max="1048575" man="1"/>
  </colBreaks>
  <legacyDrawingHF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showZeros="0" zoomScaleNormal="100" workbookViewId="0"/>
  </sheetViews>
  <sheetFormatPr baseColWidth="10" defaultRowHeight="13.2" x14ac:dyDescent="0.25"/>
  <cols>
    <col min="1" max="1" width="11.6640625" customWidth="1"/>
    <col min="2" max="2" width="12.33203125" bestFit="1" customWidth="1"/>
    <col min="3" max="3" width="10.88671875" bestFit="1" customWidth="1"/>
    <col min="4" max="4" width="10.5546875" bestFit="1" customWidth="1"/>
    <col min="5" max="5" width="10.88671875" bestFit="1" customWidth="1"/>
    <col min="6" max="9" width="9.88671875" bestFit="1" customWidth="1"/>
    <col min="10" max="13" width="10.88671875" bestFit="1" customWidth="1"/>
  </cols>
  <sheetData>
    <row r="1" spans="1:13" ht="13.8" thickBot="1" x14ac:dyDescent="0.3">
      <c r="A1" s="1055" t="s">
        <v>437</v>
      </c>
      <c r="B1" s="1055"/>
      <c r="C1" s="1055"/>
      <c r="D1" s="1055"/>
      <c r="E1" s="1055"/>
      <c r="F1" s="1055"/>
      <c r="G1" s="1055"/>
      <c r="H1" s="1055"/>
      <c r="I1" s="1055"/>
      <c r="J1" s="1055"/>
      <c r="K1" s="1055"/>
      <c r="L1" s="1055"/>
      <c r="M1" s="1055"/>
    </row>
    <row r="2" spans="1:13" ht="24.6" thickBot="1" x14ac:dyDescent="0.3">
      <c r="A2" s="255"/>
      <c r="B2" s="257" t="s">
        <v>180</v>
      </c>
      <c r="C2" s="190" t="s">
        <v>199</v>
      </c>
      <c r="D2" s="232" t="s">
        <v>200</v>
      </c>
      <c r="E2" s="258" t="s">
        <v>201</v>
      </c>
      <c r="F2" s="258" t="s">
        <v>202</v>
      </c>
      <c r="G2" s="258" t="s">
        <v>203</v>
      </c>
      <c r="H2" s="258" t="s">
        <v>204</v>
      </c>
      <c r="I2" s="258" t="s">
        <v>205</v>
      </c>
      <c r="J2" s="258" t="s">
        <v>206</v>
      </c>
      <c r="K2" s="258" t="s">
        <v>207</v>
      </c>
      <c r="L2" s="258" t="s">
        <v>208</v>
      </c>
      <c r="M2" s="192" t="s">
        <v>209</v>
      </c>
    </row>
    <row r="3" spans="1:13" ht="13.8" thickBot="1" x14ac:dyDescent="0.3">
      <c r="A3" s="193" t="s">
        <v>180</v>
      </c>
      <c r="B3" s="601">
        <v>1503943696.0039392</v>
      </c>
      <c r="C3" s="194">
        <v>221227926.28674921</v>
      </c>
      <c r="D3" s="261">
        <v>85074856.711191237</v>
      </c>
      <c r="E3" s="262">
        <v>148109904.02394494</v>
      </c>
      <c r="F3" s="262">
        <v>45422440.182165101</v>
      </c>
      <c r="G3" s="262">
        <v>27113387.852397446</v>
      </c>
      <c r="H3" s="262">
        <v>39615451.137618102</v>
      </c>
      <c r="I3" s="262">
        <v>69674309.216881767</v>
      </c>
      <c r="J3" s="262">
        <v>267071807.75631115</v>
      </c>
      <c r="K3" s="262">
        <v>100929491.43237472</v>
      </c>
      <c r="L3" s="262">
        <v>226769910.84705985</v>
      </c>
      <c r="M3" s="195">
        <v>272934210.55724585</v>
      </c>
    </row>
    <row r="4" spans="1:13" ht="13.8" thickTop="1" x14ac:dyDescent="0.25">
      <c r="A4" s="217" t="s">
        <v>210</v>
      </c>
      <c r="B4" s="273">
        <v>880317882.79605281</v>
      </c>
      <c r="C4" s="35">
        <v>175444275.27426386</v>
      </c>
      <c r="D4" s="274">
        <v>56588882.324535705</v>
      </c>
      <c r="E4" s="37">
        <v>90882507.617359236</v>
      </c>
      <c r="F4" s="37">
        <v>21314421.295170356</v>
      </c>
      <c r="G4" s="37">
        <v>16523534.560867338</v>
      </c>
      <c r="H4" s="37">
        <v>27062936.441112876</v>
      </c>
      <c r="I4" s="37">
        <v>49913305.015062883</v>
      </c>
      <c r="J4" s="37">
        <v>118653923.35005437</v>
      </c>
      <c r="K4" s="37">
        <v>66376368.063189462</v>
      </c>
      <c r="L4" s="37">
        <v>103524579.20589626</v>
      </c>
      <c r="M4" s="224">
        <v>154033149.6485405</v>
      </c>
    </row>
    <row r="5" spans="1:13" x14ac:dyDescent="0.25">
      <c r="A5" s="196" t="s">
        <v>211</v>
      </c>
      <c r="B5" s="263">
        <v>342632901.25479954</v>
      </c>
      <c r="C5" s="197">
        <v>13517254.570913658</v>
      </c>
      <c r="D5" s="264">
        <v>16502573.992906276</v>
      </c>
      <c r="E5" s="265">
        <v>41633534.952271044</v>
      </c>
      <c r="F5" s="265">
        <v>15959786.335949101</v>
      </c>
      <c r="G5" s="265">
        <v>2689624.1504152743</v>
      </c>
      <c r="H5" s="265">
        <v>6664782.5466816137</v>
      </c>
      <c r="I5" s="265">
        <v>13632521.236536192</v>
      </c>
      <c r="J5" s="265">
        <v>89686710.771631837</v>
      </c>
      <c r="K5" s="265">
        <v>9217812.8085762523</v>
      </c>
      <c r="L5" s="265">
        <v>53127097.768477239</v>
      </c>
      <c r="M5" s="198">
        <v>80001202.120441094</v>
      </c>
    </row>
    <row r="6" spans="1:13" ht="13.8" thickBot="1" x14ac:dyDescent="0.3">
      <c r="A6" s="241" t="s">
        <v>212</v>
      </c>
      <c r="B6" s="316">
        <v>280992911.95308691</v>
      </c>
      <c r="C6" s="242">
        <v>32266396.441571686</v>
      </c>
      <c r="D6" s="317">
        <v>11983400.39374925</v>
      </c>
      <c r="E6" s="318">
        <v>15593861.454314653</v>
      </c>
      <c r="F6" s="318">
        <v>8148232.551045645</v>
      </c>
      <c r="G6" s="318">
        <v>7900229.1411148347</v>
      </c>
      <c r="H6" s="318">
        <v>5887732.1498236144</v>
      </c>
      <c r="I6" s="318">
        <v>6128482.9652826944</v>
      </c>
      <c r="J6" s="318">
        <v>58731173.634624921</v>
      </c>
      <c r="K6" s="318">
        <v>25335310.56060899</v>
      </c>
      <c r="L6" s="318">
        <v>70118233.872686341</v>
      </c>
      <c r="M6" s="243">
        <v>38899858.788264289</v>
      </c>
    </row>
    <row r="7" spans="1:13" ht="13.5" customHeight="1" x14ac:dyDescent="0.25">
      <c r="A7" s="72"/>
    </row>
    <row r="8" spans="1:13" x14ac:dyDescent="0.25">
      <c r="A8" s="4"/>
      <c r="B8" s="1"/>
      <c r="C8" s="2"/>
      <c r="D8" s="2"/>
      <c r="E8" s="1"/>
      <c r="F8" s="1"/>
      <c r="G8" s="1"/>
      <c r="H8" s="1"/>
      <c r="I8" s="1"/>
    </row>
    <row r="9" spans="1:13" ht="13.8" thickBot="1" x14ac:dyDescent="0.3">
      <c r="A9" s="1056" t="s">
        <v>438</v>
      </c>
      <c r="B9" s="1056"/>
      <c r="C9" s="1056"/>
      <c r="D9" s="1056"/>
      <c r="E9" s="1056"/>
      <c r="F9" s="1056"/>
      <c r="G9" s="1056"/>
      <c r="H9" s="1056"/>
      <c r="I9" s="1056"/>
      <c r="J9" s="1056"/>
      <c r="K9" s="1056"/>
      <c r="L9" s="1056"/>
      <c r="M9" s="1056"/>
    </row>
    <row r="10" spans="1:13" ht="24.6" thickBot="1" x14ac:dyDescent="0.3">
      <c r="A10" s="255"/>
      <c r="B10" s="257" t="s">
        <v>180</v>
      </c>
      <c r="C10" s="190" t="s">
        <v>199</v>
      </c>
      <c r="D10" s="232" t="s">
        <v>200</v>
      </c>
      <c r="E10" s="258" t="s">
        <v>201</v>
      </c>
      <c r="F10" s="258" t="s">
        <v>202</v>
      </c>
      <c r="G10" s="258" t="s">
        <v>203</v>
      </c>
      <c r="H10" s="258" t="s">
        <v>204</v>
      </c>
      <c r="I10" s="258" t="s">
        <v>205</v>
      </c>
      <c r="J10" s="258" t="s">
        <v>206</v>
      </c>
      <c r="K10" s="258" t="s">
        <v>207</v>
      </c>
      <c r="L10" s="258" t="s">
        <v>208</v>
      </c>
      <c r="M10" s="192" t="s">
        <v>209</v>
      </c>
    </row>
    <row r="11" spans="1:13" ht="13.8" thickBot="1" x14ac:dyDescent="0.3">
      <c r="A11" s="193" t="s">
        <v>180</v>
      </c>
      <c r="B11" s="335">
        <v>1</v>
      </c>
      <c r="C11" s="204">
        <v>0.14709854290061786</v>
      </c>
      <c r="D11" s="336">
        <v>5.6567846879666969E-2</v>
      </c>
      <c r="E11" s="337">
        <v>9.8481016554995429E-2</v>
      </c>
      <c r="F11" s="337">
        <v>3.0202221202066948E-2</v>
      </c>
      <c r="G11" s="337">
        <v>1.8028193425351762E-2</v>
      </c>
      <c r="H11" s="337">
        <v>2.6341046704659574E-2</v>
      </c>
      <c r="I11" s="337">
        <v>4.6327737801627966E-2</v>
      </c>
      <c r="J11" s="337">
        <v>0.17758098821514101</v>
      </c>
      <c r="K11" s="337">
        <v>6.7109886959564977E-2</v>
      </c>
      <c r="L11" s="337">
        <v>0.15078351101148263</v>
      </c>
      <c r="M11" s="205">
        <v>0.18147900834482503</v>
      </c>
    </row>
    <row r="12" spans="1:13" ht="13.8" thickTop="1" x14ac:dyDescent="0.25">
      <c r="A12" s="217" t="s">
        <v>210</v>
      </c>
      <c r="B12" s="344">
        <v>1</v>
      </c>
      <c r="C12" s="218">
        <v>0.19929650266449242</v>
      </c>
      <c r="D12" s="345">
        <v>6.4282327362019415E-2</v>
      </c>
      <c r="E12" s="356">
        <v>0.10323828402610605</v>
      </c>
      <c r="F12" s="356">
        <v>2.4212187110719371E-2</v>
      </c>
      <c r="G12" s="356">
        <v>1.8769963536791424E-2</v>
      </c>
      <c r="H12" s="356">
        <v>3.0742231834659513E-2</v>
      </c>
      <c r="I12" s="356">
        <v>5.6699183318336066E-2</v>
      </c>
      <c r="J12" s="356">
        <v>0.13478531524679188</v>
      </c>
      <c r="K12" s="356">
        <v>7.540045404094918E-2</v>
      </c>
      <c r="L12" s="356">
        <v>0.11759908690833702</v>
      </c>
      <c r="M12" s="219">
        <v>0.17497446395079769</v>
      </c>
    </row>
    <row r="13" spans="1:13" x14ac:dyDescent="0.25">
      <c r="A13" s="196" t="s">
        <v>211</v>
      </c>
      <c r="B13" s="346">
        <v>1</v>
      </c>
      <c r="C13" s="206">
        <v>3.9451128369197466E-2</v>
      </c>
      <c r="D13" s="252">
        <v>4.8164008571477228E-2</v>
      </c>
      <c r="E13" s="357">
        <v>0.12151061617200093</v>
      </c>
      <c r="F13" s="357">
        <v>4.6579841800074469E-2</v>
      </c>
      <c r="G13" s="357">
        <v>7.8498712195041974E-3</v>
      </c>
      <c r="H13" s="357">
        <v>1.9451671226766797E-2</v>
      </c>
      <c r="I13" s="357">
        <v>3.9787542838445468E-2</v>
      </c>
      <c r="J13" s="357">
        <v>0.26175743906431265</v>
      </c>
      <c r="K13" s="357">
        <v>2.690288286623534E-2</v>
      </c>
      <c r="L13" s="357">
        <v>0.15505544731376858</v>
      </c>
      <c r="M13" s="207">
        <v>0.23348955055821702</v>
      </c>
    </row>
    <row r="14" spans="1:13" ht="13.8" thickBot="1" x14ac:dyDescent="0.3">
      <c r="A14" s="241" t="s">
        <v>212</v>
      </c>
      <c r="B14" s="320">
        <v>1</v>
      </c>
      <c r="C14" s="321">
        <v>0.11482993011211155</v>
      </c>
      <c r="D14" s="348">
        <v>4.2646628736848477E-2</v>
      </c>
      <c r="E14" s="528">
        <v>5.549556871711455E-2</v>
      </c>
      <c r="F14" s="528">
        <v>2.8998000321111411E-2</v>
      </c>
      <c r="G14" s="528">
        <v>2.8115403645604466E-2</v>
      </c>
      <c r="H14" s="528">
        <v>2.0953311985345023E-2</v>
      </c>
      <c r="I14" s="528">
        <v>2.1810098065056793E-2</v>
      </c>
      <c r="J14" s="528">
        <v>0.20901300757518881</v>
      </c>
      <c r="K14" s="528">
        <v>9.016352186434809E-2</v>
      </c>
      <c r="L14" s="528">
        <v>0.24953737581961821</v>
      </c>
      <c r="M14" s="339">
        <v>0.13843715315765262</v>
      </c>
    </row>
    <row r="15" spans="1:13" x14ac:dyDescent="0.25">
      <c r="A15" s="72"/>
      <c r="B15" s="1"/>
      <c r="C15" s="1"/>
      <c r="D15" s="1"/>
      <c r="E15" s="1"/>
      <c r="F15" s="1"/>
      <c r="G15" s="1"/>
      <c r="H15" s="98"/>
      <c r="I15" s="1"/>
    </row>
    <row r="16" spans="1:13" x14ac:dyDescent="0.25">
      <c r="A16" s="1"/>
      <c r="B16" s="1"/>
      <c r="C16" s="1"/>
      <c r="D16" s="1"/>
      <c r="E16" s="1"/>
      <c r="F16" s="1"/>
      <c r="G16" s="1"/>
      <c r="H16" s="1"/>
      <c r="I16" s="1"/>
    </row>
    <row r="17" spans="1:13" ht="13.8" thickBot="1" x14ac:dyDescent="0.3">
      <c r="A17" s="1056" t="s">
        <v>439</v>
      </c>
      <c r="B17" s="1056"/>
      <c r="C17" s="1056"/>
      <c r="D17" s="1056"/>
      <c r="E17" s="1056"/>
      <c r="F17" s="1056"/>
      <c r="G17" s="1056"/>
      <c r="H17" s="1056"/>
      <c r="I17" s="1056"/>
      <c r="J17" s="1056"/>
      <c r="K17" s="1056"/>
      <c r="L17" s="1056"/>
      <c r="M17" s="1056"/>
    </row>
    <row r="18" spans="1:13" ht="24.6" thickBot="1" x14ac:dyDescent="0.3">
      <c r="A18" s="255"/>
      <c r="B18" s="257" t="s">
        <v>180</v>
      </c>
      <c r="C18" s="190" t="s">
        <v>199</v>
      </c>
      <c r="D18" s="232" t="s">
        <v>200</v>
      </c>
      <c r="E18" s="258" t="s">
        <v>201</v>
      </c>
      <c r="F18" s="258" t="s">
        <v>202</v>
      </c>
      <c r="G18" s="258" t="s">
        <v>203</v>
      </c>
      <c r="H18" s="258" t="s">
        <v>204</v>
      </c>
      <c r="I18" s="258" t="s">
        <v>205</v>
      </c>
      <c r="J18" s="258" t="s">
        <v>206</v>
      </c>
      <c r="K18" s="258" t="s">
        <v>207</v>
      </c>
      <c r="L18" s="258" t="s">
        <v>208</v>
      </c>
      <c r="M18" s="192" t="s">
        <v>209</v>
      </c>
    </row>
    <row r="19" spans="1:13" ht="13.8" thickBot="1" x14ac:dyDescent="0.3">
      <c r="A19" s="193" t="s">
        <v>180</v>
      </c>
      <c r="B19" s="335">
        <v>1</v>
      </c>
      <c r="C19" s="204">
        <v>1</v>
      </c>
      <c r="D19" s="336">
        <v>1</v>
      </c>
      <c r="E19" s="337">
        <v>1</v>
      </c>
      <c r="F19" s="337">
        <v>1</v>
      </c>
      <c r="G19" s="337">
        <v>1</v>
      </c>
      <c r="H19" s="337">
        <v>1</v>
      </c>
      <c r="I19" s="337">
        <v>1</v>
      </c>
      <c r="J19" s="337">
        <v>1</v>
      </c>
      <c r="K19" s="337">
        <v>1</v>
      </c>
      <c r="L19" s="337">
        <v>1</v>
      </c>
      <c r="M19" s="205">
        <v>1</v>
      </c>
    </row>
    <row r="20" spans="1:13" ht="13.8" thickTop="1" x14ac:dyDescent="0.25">
      <c r="A20" s="217" t="s">
        <v>210</v>
      </c>
      <c r="B20" s="344">
        <v>0.58533965409416966</v>
      </c>
      <c r="C20" s="218">
        <v>0.79304759674354175</v>
      </c>
      <c r="D20" s="345">
        <v>0.66516576709193187</v>
      </c>
      <c r="E20" s="356">
        <v>0.61361532988817713</v>
      </c>
      <c r="F20" s="356">
        <v>0.46924870635944738</v>
      </c>
      <c r="G20" s="356">
        <v>0.60942345717989199</v>
      </c>
      <c r="H20" s="356">
        <v>0.68314093778965979</v>
      </c>
      <c r="I20" s="356">
        <v>0.7163803355364895</v>
      </c>
      <c r="J20" s="356">
        <v>0.44427723145649195</v>
      </c>
      <c r="K20" s="356">
        <v>0.65765087212059603</v>
      </c>
      <c r="L20" s="356">
        <v>0.45651814572399868</v>
      </c>
      <c r="M20" s="219">
        <v>0.56435999479161381</v>
      </c>
    </row>
    <row r="21" spans="1:13" x14ac:dyDescent="0.25">
      <c r="A21" s="196" t="s">
        <v>211</v>
      </c>
      <c r="B21" s="346">
        <v>0.2278229578442291</v>
      </c>
      <c r="C21" s="206">
        <v>6.1101031853424255E-2</v>
      </c>
      <c r="D21" s="252">
        <v>0.19397710006058033</v>
      </c>
      <c r="E21" s="357">
        <v>0.28109892600794706</v>
      </c>
      <c r="F21" s="357">
        <v>0.35136347303101589</v>
      </c>
      <c r="G21" s="357">
        <v>9.9199117611466242E-2</v>
      </c>
      <c r="H21" s="357">
        <v>0.16823694682989129</v>
      </c>
      <c r="I21" s="357">
        <v>0.19566065870995525</v>
      </c>
      <c r="J21" s="357">
        <v>0.33581496873479882</v>
      </c>
      <c r="K21" s="357">
        <v>9.1329230711049578E-2</v>
      </c>
      <c r="L21" s="357">
        <v>0.2342775440093888</v>
      </c>
      <c r="M21" s="207">
        <v>0.29311533338786583</v>
      </c>
    </row>
    <row r="22" spans="1:13" ht="13.8" thickBot="1" x14ac:dyDescent="0.3">
      <c r="A22" s="241" t="s">
        <v>212</v>
      </c>
      <c r="B22" s="320">
        <v>0.1868373880616013</v>
      </c>
      <c r="C22" s="321">
        <v>0.145851371403034</v>
      </c>
      <c r="D22" s="348">
        <v>0.14085713284748777</v>
      </c>
      <c r="E22" s="528">
        <v>0.10528574410387567</v>
      </c>
      <c r="F22" s="528">
        <v>0.1793878206095367</v>
      </c>
      <c r="G22" s="528">
        <v>0.29137742520864185</v>
      </c>
      <c r="H22" s="528">
        <v>0.14862211538044892</v>
      </c>
      <c r="I22" s="528">
        <v>8.7959005753555294E-2</v>
      </c>
      <c r="J22" s="528">
        <v>0.21990779980870911</v>
      </c>
      <c r="K22" s="528">
        <v>0.25101989716835421</v>
      </c>
      <c r="L22" s="528">
        <v>0.30920431026661249</v>
      </c>
      <c r="M22" s="339">
        <v>0.14252467182052045</v>
      </c>
    </row>
    <row r="23" spans="1:13" x14ac:dyDescent="0.25">
      <c r="A23" s="72"/>
      <c r="H23" s="713"/>
    </row>
    <row r="25" spans="1:13" ht="27" customHeight="1" thickBot="1" x14ac:dyDescent="0.3">
      <c r="A25" s="1055" t="s">
        <v>440</v>
      </c>
      <c r="B25" s="1055"/>
      <c r="C25" s="1055"/>
      <c r="D25" s="1055"/>
      <c r="E25" s="1055"/>
      <c r="F25" s="1055"/>
      <c r="G25" s="1055"/>
      <c r="H25" s="1055"/>
      <c r="I25" s="1055"/>
      <c r="J25" s="1055"/>
      <c r="K25" s="1055"/>
      <c r="L25" s="1055"/>
      <c r="M25" s="1055"/>
    </row>
    <row r="26" spans="1:13" ht="13.5" customHeight="1" thickBot="1" x14ac:dyDescent="0.3">
      <c r="A26" s="40"/>
      <c r="B26" s="1061" t="s">
        <v>898</v>
      </c>
      <c r="C26" s="1062"/>
      <c r="D26" s="1062"/>
      <c r="E26" s="1062"/>
      <c r="F26" s="1062"/>
      <c r="G26" s="1062"/>
      <c r="H26" s="1062"/>
      <c r="I26" s="1062"/>
      <c r="J26" s="1062"/>
      <c r="K26" s="1062"/>
      <c r="L26" s="1062"/>
      <c r="M26" s="1062"/>
    </row>
    <row r="27" spans="1:13" ht="24.6" thickBot="1" x14ac:dyDescent="0.3">
      <c r="A27" s="310"/>
      <c r="B27" s="311" t="s">
        <v>180</v>
      </c>
      <c r="C27" s="312" t="s">
        <v>199</v>
      </c>
      <c r="D27" s="313" t="s">
        <v>200</v>
      </c>
      <c r="E27" s="313" t="s">
        <v>201</v>
      </c>
      <c r="F27" s="313" t="s">
        <v>202</v>
      </c>
      <c r="G27" s="313" t="s">
        <v>203</v>
      </c>
      <c r="H27" s="313" t="s">
        <v>204</v>
      </c>
      <c r="I27" s="313" t="s">
        <v>205</v>
      </c>
      <c r="J27" s="313" t="s">
        <v>206</v>
      </c>
      <c r="K27" s="313" t="s">
        <v>207</v>
      </c>
      <c r="L27" s="313" t="s">
        <v>208</v>
      </c>
      <c r="M27" s="314" t="s">
        <v>209</v>
      </c>
    </row>
    <row r="28" spans="1:13" ht="13.8" thickBot="1" x14ac:dyDescent="0.3">
      <c r="A28" s="284" t="s">
        <v>180</v>
      </c>
      <c r="B28" s="285">
        <v>6.0355992889210341E-2</v>
      </c>
      <c r="C28" s="286">
        <v>0.23005305551449085</v>
      </c>
      <c r="D28" s="287">
        <v>0.21509445440258079</v>
      </c>
      <c r="E28" s="287">
        <v>0.45561021486754538</v>
      </c>
      <c r="F28" s="287">
        <v>-0.30803088829259229</v>
      </c>
      <c r="G28" s="287">
        <v>4.7428170970631012E-2</v>
      </c>
      <c r="H28" s="287">
        <v>0.15784424159297195</v>
      </c>
      <c r="I28" s="287">
        <v>-5.6805136372111154E-3</v>
      </c>
      <c r="J28" s="287">
        <v>0.10634382313272606</v>
      </c>
      <c r="K28" s="287">
        <v>-0.26715834953112505</v>
      </c>
      <c r="L28" s="287">
        <v>0.8605260159317667</v>
      </c>
      <c r="M28" s="288">
        <v>-0.2621329660807199</v>
      </c>
    </row>
    <row r="29" spans="1:13" ht="13.8" thickTop="1" x14ac:dyDescent="0.25">
      <c r="A29" s="299" t="s">
        <v>210</v>
      </c>
      <c r="B29" s="300">
        <v>0.11119377010865761</v>
      </c>
      <c r="C29" s="301">
        <v>0.36208917441549815</v>
      </c>
      <c r="D29" s="302">
        <v>0.28161944128202654</v>
      </c>
      <c r="E29" s="302">
        <v>0.58871098369125097</v>
      </c>
      <c r="F29" s="302">
        <v>-0.3270419614737381</v>
      </c>
      <c r="G29" s="302">
        <v>1.3492030842716489</v>
      </c>
      <c r="H29" s="302">
        <v>0.12277228671782292</v>
      </c>
      <c r="I29" s="302">
        <v>0.22153365683061232</v>
      </c>
      <c r="J29" s="302">
        <v>-8.083260343925347E-2</v>
      </c>
      <c r="K29" s="302">
        <v>-0.17078882930158346</v>
      </c>
      <c r="L29" s="302">
        <v>0.83408650269053863</v>
      </c>
      <c r="M29" s="303">
        <v>-0.2011158854126891</v>
      </c>
    </row>
    <row r="30" spans="1:13" x14ac:dyDescent="0.25">
      <c r="A30" s="289" t="s">
        <v>211</v>
      </c>
      <c r="B30" s="290">
        <v>0.19509082721982041</v>
      </c>
      <c r="C30" s="291">
        <v>-0.28213066513381135</v>
      </c>
      <c r="D30" s="292">
        <v>0.61032431166909173</v>
      </c>
      <c r="E30" s="292">
        <v>0.74605016593464235</v>
      </c>
      <c r="F30" s="292">
        <v>0.19625332422928699</v>
      </c>
      <c r="G30" s="292">
        <v>-0.78617111570807396</v>
      </c>
      <c r="H30" s="292">
        <v>0.66861581326487141</v>
      </c>
      <c r="I30" s="292">
        <v>-0.21618434570196476</v>
      </c>
      <c r="J30" s="292">
        <v>0.33888293072805564</v>
      </c>
      <c r="K30" s="292">
        <v>-0.70207642130927694</v>
      </c>
      <c r="L30" s="292">
        <v>1.2316417442189951</v>
      </c>
      <c r="M30" s="293">
        <v>0.23575078642150737</v>
      </c>
    </row>
    <row r="31" spans="1:13" ht="13.8" thickBot="1" x14ac:dyDescent="0.3">
      <c r="A31" s="279" t="s">
        <v>212</v>
      </c>
      <c r="B31" s="280">
        <v>-0.172116093754908</v>
      </c>
      <c r="C31" s="281">
        <v>1.521432141360135E-3</v>
      </c>
      <c r="D31" s="282">
        <v>-0.23246468644579832</v>
      </c>
      <c r="E31" s="282">
        <v>-0.24672719334706927</v>
      </c>
      <c r="F31" s="282">
        <v>-0.60499322123673416</v>
      </c>
      <c r="G31" s="282">
        <v>0.25928039347762843</v>
      </c>
      <c r="H31" s="282">
        <v>-3.7474861659881675E-2</v>
      </c>
      <c r="I31" s="282">
        <v>-0.48145738807705973</v>
      </c>
      <c r="J31" s="282">
        <v>0.29575977758274941</v>
      </c>
      <c r="K31" s="282">
        <v>-5.2377873549007248E-2</v>
      </c>
      <c r="L31" s="282">
        <v>0.68416651187544142</v>
      </c>
      <c r="M31" s="283">
        <v>-0.65375219030170895</v>
      </c>
    </row>
    <row r="32" spans="1:13" x14ac:dyDescent="0.25">
      <c r="A32" s="72"/>
    </row>
    <row r="34" spans="1:13" ht="13.8" thickBot="1" x14ac:dyDescent="0.3">
      <c r="A34" s="1055" t="s">
        <v>441</v>
      </c>
      <c r="B34" s="1055"/>
      <c r="C34" s="1055"/>
      <c r="D34" s="1055"/>
      <c r="E34" s="1055"/>
      <c r="F34" s="1055"/>
      <c r="G34" s="1055"/>
      <c r="H34" s="1055"/>
      <c r="I34" s="1055"/>
      <c r="J34" s="1055"/>
      <c r="K34" s="1055"/>
      <c r="L34" s="1055"/>
      <c r="M34" s="1055"/>
    </row>
    <row r="35" spans="1:13" ht="24.6" thickBot="1" x14ac:dyDescent="0.3">
      <c r="A35" s="255"/>
      <c r="B35" s="257" t="s">
        <v>180</v>
      </c>
      <c r="C35" s="190" t="s">
        <v>199</v>
      </c>
      <c r="D35" s="232" t="s">
        <v>200</v>
      </c>
      <c r="E35" s="258" t="s">
        <v>201</v>
      </c>
      <c r="F35" s="258" t="s">
        <v>202</v>
      </c>
      <c r="G35" s="258" t="s">
        <v>203</v>
      </c>
      <c r="H35" s="258" t="s">
        <v>204</v>
      </c>
      <c r="I35" s="258" t="s">
        <v>205</v>
      </c>
      <c r="J35" s="258" t="s">
        <v>206</v>
      </c>
      <c r="K35" s="258" t="s">
        <v>207</v>
      </c>
      <c r="L35" s="258" t="s">
        <v>208</v>
      </c>
      <c r="M35" s="192" t="s">
        <v>209</v>
      </c>
    </row>
    <row r="36" spans="1:13" ht="13.8" thickBot="1" x14ac:dyDescent="0.3">
      <c r="A36" s="544" t="s">
        <v>180</v>
      </c>
      <c r="B36" s="602">
        <v>178.82939536013103</v>
      </c>
      <c r="C36" s="532">
        <v>128.057474871972</v>
      </c>
      <c r="D36" s="556">
        <v>152.20602375271952</v>
      </c>
      <c r="E36" s="557">
        <v>161.70489113461966</v>
      </c>
      <c r="F36" s="557">
        <v>125.62161643987869</v>
      </c>
      <c r="G36" s="557">
        <v>140.32937086860076</v>
      </c>
      <c r="H36" s="557">
        <v>173.05646686372543</v>
      </c>
      <c r="I36" s="557">
        <v>168.22600393617154</v>
      </c>
      <c r="J36" s="557">
        <v>172.43271595625481</v>
      </c>
      <c r="K36" s="557">
        <v>235.0966004675789</v>
      </c>
      <c r="L36" s="557">
        <v>176.93321236570293</v>
      </c>
      <c r="M36" s="533">
        <v>364.01532234975673</v>
      </c>
    </row>
    <row r="37" spans="1:13" ht="13.8" thickTop="1" x14ac:dyDescent="0.25">
      <c r="A37" s="217" t="s">
        <v>210</v>
      </c>
      <c r="B37" s="558">
        <v>191.24496660886538</v>
      </c>
      <c r="C37" s="48">
        <v>130.76516775314548</v>
      </c>
      <c r="D37" s="559">
        <v>156.37811148165798</v>
      </c>
      <c r="E37" s="49">
        <v>164.15730878603486</v>
      </c>
      <c r="F37" s="49">
        <v>132.67361820239125</v>
      </c>
      <c r="G37" s="49">
        <v>137.62240823417582</v>
      </c>
      <c r="H37" s="49">
        <v>183.83922757779803</v>
      </c>
      <c r="I37" s="49">
        <v>174.48307567646188</v>
      </c>
      <c r="J37" s="49">
        <v>187.20595775179217</v>
      </c>
      <c r="K37" s="49">
        <v>305.01770292073422</v>
      </c>
      <c r="L37" s="49">
        <v>256.57296933225587</v>
      </c>
      <c r="M37" s="534">
        <v>408.57290861368364</v>
      </c>
    </row>
    <row r="38" spans="1:13" x14ac:dyDescent="0.25">
      <c r="A38" s="196" t="s">
        <v>211</v>
      </c>
      <c r="B38" s="560">
        <v>247.8366052066032</v>
      </c>
      <c r="C38" s="535">
        <v>228.11697499998695</v>
      </c>
      <c r="D38" s="561">
        <v>250.68603093029674</v>
      </c>
      <c r="E38" s="562">
        <v>244.90765004172914</v>
      </c>
      <c r="F38" s="562">
        <v>214.95033297227877</v>
      </c>
      <c r="G38" s="562">
        <v>178.13116885492815</v>
      </c>
      <c r="H38" s="562">
        <v>197.78581517627336</v>
      </c>
      <c r="I38" s="562">
        <v>185.04942917698887</v>
      </c>
      <c r="J38" s="562">
        <v>244.96370185101125</v>
      </c>
      <c r="K38" s="562">
        <v>376.90492146208334</v>
      </c>
      <c r="L38" s="562">
        <v>166.91926926384858</v>
      </c>
      <c r="M38" s="536">
        <v>439.95591381660597</v>
      </c>
    </row>
    <row r="39" spans="1:13" ht="13.8" thickBot="1" x14ac:dyDescent="0.3">
      <c r="A39" s="241" t="s">
        <v>212</v>
      </c>
      <c r="B39" s="565">
        <v>115.90443373704663</v>
      </c>
      <c r="C39" s="529">
        <v>98.78357094632139</v>
      </c>
      <c r="D39" s="548">
        <v>91.306547086247747</v>
      </c>
      <c r="E39" s="530">
        <v>81.091445128716586</v>
      </c>
      <c r="F39" s="530">
        <v>64.321565699180553</v>
      </c>
      <c r="G39" s="530">
        <v>136.09563705435315</v>
      </c>
      <c r="H39" s="530">
        <v>122.63666883968986</v>
      </c>
      <c r="I39" s="530">
        <v>112.57860979365236</v>
      </c>
      <c r="J39" s="530">
        <v>106.9961632566516</v>
      </c>
      <c r="K39" s="530">
        <v>135.30977842914447</v>
      </c>
      <c r="L39" s="530">
        <v>125.23359734224552</v>
      </c>
      <c r="M39" s="531">
        <v>203.72208000338381</v>
      </c>
    </row>
    <row r="40" spans="1:13" ht="13.5" customHeight="1" x14ac:dyDescent="0.25">
      <c r="A40" s="72"/>
    </row>
    <row r="42" spans="1:13" ht="27" customHeight="1" thickBot="1" x14ac:dyDescent="0.3">
      <c r="A42" s="1053" t="s">
        <v>442</v>
      </c>
      <c r="B42" s="1053"/>
      <c r="C42" s="1053"/>
      <c r="D42" s="1053"/>
      <c r="E42" s="1053"/>
      <c r="F42" s="1053"/>
      <c r="G42" s="1053"/>
      <c r="H42" s="1053"/>
      <c r="I42" s="1053"/>
      <c r="J42" s="1053"/>
      <c r="K42" s="1053"/>
      <c r="L42" s="1053"/>
      <c r="M42" s="1053"/>
    </row>
    <row r="43" spans="1:13" ht="13.5" customHeight="1" thickBot="1" x14ac:dyDescent="0.3">
      <c r="A43" s="40"/>
      <c r="B43" s="1061" t="s">
        <v>898</v>
      </c>
      <c r="C43" s="1062"/>
      <c r="D43" s="1062"/>
      <c r="E43" s="1062"/>
      <c r="F43" s="1062"/>
      <c r="G43" s="1062"/>
      <c r="H43" s="1062"/>
      <c r="I43" s="1062"/>
      <c r="J43" s="1062"/>
      <c r="K43" s="1062"/>
      <c r="L43" s="1062"/>
      <c r="M43" s="1062"/>
    </row>
    <row r="44" spans="1:13" ht="24.6" thickBot="1" x14ac:dyDescent="0.3">
      <c r="A44" s="310"/>
      <c r="B44" s="311" t="s">
        <v>180</v>
      </c>
      <c r="C44" s="312" t="s">
        <v>199</v>
      </c>
      <c r="D44" s="313" t="s">
        <v>200</v>
      </c>
      <c r="E44" s="313" t="s">
        <v>201</v>
      </c>
      <c r="F44" s="313" t="s">
        <v>202</v>
      </c>
      <c r="G44" s="313" t="s">
        <v>203</v>
      </c>
      <c r="H44" s="313" t="s">
        <v>204</v>
      </c>
      <c r="I44" s="313" t="s">
        <v>205</v>
      </c>
      <c r="J44" s="313" t="s">
        <v>206</v>
      </c>
      <c r="K44" s="313" t="s">
        <v>207</v>
      </c>
      <c r="L44" s="313" t="s">
        <v>208</v>
      </c>
      <c r="M44" s="314" t="s">
        <v>209</v>
      </c>
    </row>
    <row r="45" spans="1:13" ht="13.8" thickBot="1" x14ac:dyDescent="0.3">
      <c r="A45" s="284" t="s">
        <v>180</v>
      </c>
      <c r="B45" s="285">
        <v>0.11136244687665409</v>
      </c>
      <c r="C45" s="286">
        <v>0.13438993436425295</v>
      </c>
      <c r="D45" s="287">
        <v>0.17938933018841352</v>
      </c>
      <c r="E45" s="287">
        <v>0.23404473966089778</v>
      </c>
      <c r="F45" s="287">
        <v>0.51381347306192415</v>
      </c>
      <c r="G45" s="287">
        <v>-1.8078592291012496E-2</v>
      </c>
      <c r="H45" s="287">
        <v>0.14604221212768365</v>
      </c>
      <c r="I45" s="287">
        <v>-0.12341684967664768</v>
      </c>
      <c r="J45" s="287">
        <v>9.4388344944273728E-2</v>
      </c>
      <c r="K45" s="287">
        <v>0.10969880195793702</v>
      </c>
      <c r="L45" s="287">
        <v>-0.10733322934750089</v>
      </c>
      <c r="M45" s="288">
        <v>0.51674009588415615</v>
      </c>
    </row>
    <row r="46" spans="1:13" ht="13.8" thickTop="1" x14ac:dyDescent="0.25">
      <c r="A46" s="299" t="s">
        <v>210</v>
      </c>
      <c r="B46" s="300">
        <v>2.3656051166913716E-3</v>
      </c>
      <c r="C46" s="301">
        <v>0.16970161715168852</v>
      </c>
      <c r="D46" s="302">
        <v>1.3213170624000403E-2</v>
      </c>
      <c r="E46" s="302">
        <v>7.8981297676949724E-2</v>
      </c>
      <c r="F46" s="302">
        <v>7.2906054783095087E-4</v>
      </c>
      <c r="G46" s="302">
        <v>2.7899686338397345E-3</v>
      </c>
      <c r="H46" s="302">
        <v>4.11193037183053E-2</v>
      </c>
      <c r="I46" s="302">
        <v>-1.9350465682222984E-2</v>
      </c>
      <c r="J46" s="302">
        <v>5.109956229053747E-2</v>
      </c>
      <c r="K46" s="302">
        <v>0.20941268198412066</v>
      </c>
      <c r="L46" s="302">
        <v>-8.8688372037286856E-2</v>
      </c>
      <c r="M46" s="303">
        <v>-6.9656364316989849E-2</v>
      </c>
    </row>
    <row r="47" spans="1:13" x14ac:dyDescent="0.25">
      <c r="A47" s="289" t="s">
        <v>211</v>
      </c>
      <c r="B47" s="290">
        <v>1.3586152083019831E-2</v>
      </c>
      <c r="C47" s="291">
        <v>8.1733876975041309E-2</v>
      </c>
      <c r="D47" s="292">
        <v>4.4539475623710745E-2</v>
      </c>
      <c r="E47" s="292">
        <v>0.27316654800025075</v>
      </c>
      <c r="F47" s="292">
        <v>1.377685393233429</v>
      </c>
      <c r="G47" s="292">
        <v>3.8424251216650829E-2</v>
      </c>
      <c r="H47" s="292">
        <v>0.14018578850553398</v>
      </c>
      <c r="I47" s="292">
        <v>-0.28638176736067711</v>
      </c>
      <c r="J47" s="292">
        <v>0.12609423139193998</v>
      </c>
      <c r="K47" s="292">
        <v>0.40466028527729625</v>
      </c>
      <c r="L47" s="292">
        <v>-0.53624945997280671</v>
      </c>
      <c r="M47" s="293">
        <v>-0.21035546547307082</v>
      </c>
    </row>
    <row r="48" spans="1:13" ht="13.8" thickBot="1" x14ac:dyDescent="0.3">
      <c r="A48" s="279" t="s">
        <v>212</v>
      </c>
      <c r="B48" s="280">
        <v>0.19167980851504218</v>
      </c>
      <c r="C48" s="281">
        <v>7.8523891072219465E-2</v>
      </c>
      <c r="D48" s="282">
        <v>0.24995509154330309</v>
      </c>
      <c r="E48" s="282">
        <v>8.3303679712337875E-2</v>
      </c>
      <c r="F48" s="282">
        <v>0.26144828149812271</v>
      </c>
      <c r="G48" s="282">
        <v>0.22679047097413441</v>
      </c>
      <c r="H48" s="282">
        <v>0.34432687210149848</v>
      </c>
      <c r="I48" s="282">
        <v>-0.34841047635838185</v>
      </c>
      <c r="J48" s="282">
        <v>0.17885369803413198</v>
      </c>
      <c r="K48" s="282">
        <v>0.10015311220607925</v>
      </c>
      <c r="L48" s="282">
        <v>4.7712080388425893E-2</v>
      </c>
      <c r="M48" s="283">
        <v>0.78796002702495938</v>
      </c>
    </row>
    <row r="49" spans="1:13" x14ac:dyDescent="0.25">
      <c r="A49" s="72"/>
    </row>
    <row r="51" spans="1:13" ht="13.8" thickBot="1" x14ac:dyDescent="0.3">
      <c r="A51" s="1055" t="s">
        <v>443</v>
      </c>
      <c r="B51" s="1055"/>
      <c r="C51" s="1055"/>
      <c r="D51" s="1055"/>
      <c r="E51" s="1055"/>
      <c r="F51" s="1055"/>
      <c r="G51" s="1055"/>
      <c r="H51" s="1055"/>
      <c r="I51" s="1055"/>
      <c r="J51" s="1055"/>
      <c r="K51" s="1055"/>
      <c r="L51" s="1055"/>
      <c r="M51" s="1055"/>
    </row>
    <row r="52" spans="1:13" ht="24.6" thickBot="1" x14ac:dyDescent="0.3">
      <c r="A52" s="255"/>
      <c r="B52" s="257" t="s">
        <v>180</v>
      </c>
      <c r="C52" s="190" t="s">
        <v>199</v>
      </c>
      <c r="D52" s="232" t="s">
        <v>200</v>
      </c>
      <c r="E52" s="258" t="s">
        <v>201</v>
      </c>
      <c r="F52" s="258" t="s">
        <v>202</v>
      </c>
      <c r="G52" s="258" t="s">
        <v>203</v>
      </c>
      <c r="H52" s="258" t="s">
        <v>204</v>
      </c>
      <c r="I52" s="258" t="s">
        <v>205</v>
      </c>
      <c r="J52" s="258" t="s">
        <v>206</v>
      </c>
      <c r="K52" s="258" t="s">
        <v>207</v>
      </c>
      <c r="L52" s="258" t="s">
        <v>208</v>
      </c>
      <c r="M52" s="192" t="s">
        <v>209</v>
      </c>
    </row>
    <row r="53" spans="1:13" ht="13.8" thickBot="1" x14ac:dyDescent="0.3">
      <c r="A53" s="544" t="s">
        <v>180</v>
      </c>
      <c r="B53" s="602">
        <v>639.37721828493682</v>
      </c>
      <c r="C53" s="532">
        <v>267.16593126020655</v>
      </c>
      <c r="D53" s="556">
        <v>505.26915630844979</v>
      </c>
      <c r="E53" s="557">
        <v>652.9368170810186</v>
      </c>
      <c r="F53" s="557">
        <v>527.79303698381727</v>
      </c>
      <c r="G53" s="557">
        <v>231.09272884587958</v>
      </c>
      <c r="H53" s="557">
        <v>570.32642478481455</v>
      </c>
      <c r="I53" s="557">
        <v>649.56526881488401</v>
      </c>
      <c r="J53" s="557">
        <v>740.48316763140883</v>
      </c>
      <c r="K53" s="557">
        <v>1314.9227818256186</v>
      </c>
      <c r="L53" s="557">
        <v>1750.3200885934498</v>
      </c>
      <c r="M53" s="533">
        <v>1501.0049070272437</v>
      </c>
    </row>
    <row r="54" spans="1:13" ht="13.8" thickTop="1" x14ac:dyDescent="0.25">
      <c r="A54" s="217" t="s">
        <v>210</v>
      </c>
      <c r="B54" s="558">
        <v>545.01095435220736</v>
      </c>
      <c r="C54" s="48">
        <v>274.11646338943518</v>
      </c>
      <c r="D54" s="559">
        <v>472.01236526135551</v>
      </c>
      <c r="E54" s="49">
        <v>604.4297171258022</v>
      </c>
      <c r="F54" s="49">
        <v>454.79658923669086</v>
      </c>
      <c r="G54" s="49">
        <v>255.23967249465124</v>
      </c>
      <c r="H54" s="49">
        <v>547.51289946390727</v>
      </c>
      <c r="I54" s="49">
        <v>618.90898570514742</v>
      </c>
      <c r="J54" s="49">
        <v>581.5436408862447</v>
      </c>
      <c r="K54" s="49">
        <v>1163.7475660840732</v>
      </c>
      <c r="L54" s="49">
        <v>1154.5278255725682</v>
      </c>
      <c r="M54" s="534">
        <v>1368.8449909176074</v>
      </c>
    </row>
    <row r="55" spans="1:13" x14ac:dyDescent="0.25">
      <c r="A55" s="196" t="s">
        <v>211</v>
      </c>
      <c r="B55" s="560">
        <v>990.94675844176879</v>
      </c>
      <c r="C55" s="535">
        <v>389.82368673778575</v>
      </c>
      <c r="D55" s="561">
        <v>621.19065371662271</v>
      </c>
      <c r="E55" s="562">
        <v>779.65983053489538</v>
      </c>
      <c r="F55" s="562">
        <v>638.12308400423967</v>
      </c>
      <c r="G55" s="562">
        <v>233.07622795859098</v>
      </c>
      <c r="H55" s="562">
        <v>924.74779776573598</v>
      </c>
      <c r="I55" s="562">
        <v>821.69529381175687</v>
      </c>
      <c r="J55" s="562">
        <v>880.54753772351012</v>
      </c>
      <c r="K55" s="562">
        <v>1266.0379520454783</v>
      </c>
      <c r="L55" s="562">
        <v>4530.7480593162909</v>
      </c>
      <c r="M55" s="536">
        <v>1602.777795981621</v>
      </c>
    </row>
    <row r="56" spans="1:13" ht="13.8" thickBot="1" x14ac:dyDescent="0.3">
      <c r="A56" s="241" t="s">
        <v>212</v>
      </c>
      <c r="B56" s="565">
        <v>718.26974119267197</v>
      </c>
      <c r="C56" s="529">
        <v>210.4189667058771</v>
      </c>
      <c r="D56" s="548">
        <v>546.66988238027261</v>
      </c>
      <c r="E56" s="530">
        <v>675.75710115824336</v>
      </c>
      <c r="F56" s="530">
        <v>574.43671344556583</v>
      </c>
      <c r="G56" s="530">
        <v>192.45442071760684</v>
      </c>
      <c r="H56" s="530">
        <v>459.08166976560238</v>
      </c>
      <c r="I56" s="530">
        <v>611.31920971574732</v>
      </c>
      <c r="J56" s="530">
        <v>1072.0046631039629</v>
      </c>
      <c r="K56" s="530">
        <v>2036.6992353708897</v>
      </c>
      <c r="L56" s="530">
        <v>2489.5625381377154</v>
      </c>
      <c r="M56" s="531">
        <v>2005.9328525604028</v>
      </c>
    </row>
    <row r="57" spans="1:13" ht="13.5" customHeight="1" x14ac:dyDescent="0.25">
      <c r="A57" s="72"/>
    </row>
    <row r="59" spans="1:13" ht="27" customHeight="1" thickBot="1" x14ac:dyDescent="0.3">
      <c r="A59" s="1053" t="s">
        <v>444</v>
      </c>
      <c r="B59" s="1053"/>
      <c r="C59" s="1053"/>
      <c r="D59" s="1053"/>
      <c r="E59" s="1053"/>
      <c r="F59" s="1053"/>
      <c r="G59" s="1053"/>
      <c r="H59" s="1053"/>
      <c r="I59" s="1053"/>
      <c r="J59" s="1053"/>
      <c r="K59" s="1053"/>
      <c r="L59" s="1053"/>
      <c r="M59" s="1053"/>
    </row>
    <row r="60" spans="1:13" ht="13.5" customHeight="1" thickBot="1" x14ac:dyDescent="0.3">
      <c r="A60" s="40"/>
      <c r="B60" s="1061" t="s">
        <v>898</v>
      </c>
      <c r="C60" s="1062"/>
      <c r="D60" s="1062"/>
      <c r="E60" s="1062"/>
      <c r="F60" s="1062"/>
      <c r="G60" s="1062"/>
      <c r="H60" s="1062"/>
      <c r="I60" s="1062"/>
      <c r="J60" s="1062"/>
      <c r="K60" s="1062"/>
      <c r="L60" s="1062"/>
      <c r="M60" s="1062"/>
    </row>
    <row r="61" spans="1:13" ht="24.6" thickBot="1" x14ac:dyDescent="0.3">
      <c r="A61" s="310"/>
      <c r="B61" s="311" t="s">
        <v>180</v>
      </c>
      <c r="C61" s="312" t="s">
        <v>199</v>
      </c>
      <c r="D61" s="313" t="s">
        <v>200</v>
      </c>
      <c r="E61" s="313" t="s">
        <v>201</v>
      </c>
      <c r="F61" s="313" t="s">
        <v>202</v>
      </c>
      <c r="G61" s="313" t="s">
        <v>203</v>
      </c>
      <c r="H61" s="313" t="s">
        <v>204</v>
      </c>
      <c r="I61" s="313" t="s">
        <v>205</v>
      </c>
      <c r="J61" s="313" t="s">
        <v>206</v>
      </c>
      <c r="K61" s="313" t="s">
        <v>207</v>
      </c>
      <c r="L61" s="313" t="s">
        <v>208</v>
      </c>
      <c r="M61" s="314" t="s">
        <v>209</v>
      </c>
    </row>
    <row r="62" spans="1:13" ht="13.8" thickBot="1" x14ac:dyDescent="0.3">
      <c r="A62" s="284" t="s">
        <v>180</v>
      </c>
      <c r="B62" s="285">
        <v>-2.8707790543048839E-2</v>
      </c>
      <c r="C62" s="286">
        <v>0.14004734192985602</v>
      </c>
      <c r="D62" s="287">
        <v>9.5091578467743076E-4</v>
      </c>
      <c r="E62" s="287">
        <v>7.8719161831107609E-2</v>
      </c>
      <c r="F62" s="287">
        <v>-6.7482608370545094E-2</v>
      </c>
      <c r="G62" s="287">
        <v>-0.17258175139514187</v>
      </c>
      <c r="H62" s="287">
        <v>-1.166891949685589E-2</v>
      </c>
      <c r="I62" s="287">
        <v>-8.9011666697900171E-3</v>
      </c>
      <c r="J62" s="287">
        <v>-0.1001356550068262</v>
      </c>
      <c r="K62" s="287">
        <v>1.2749607641686644E-2</v>
      </c>
      <c r="L62" s="287">
        <v>0.39863797324654948</v>
      </c>
      <c r="M62" s="288">
        <v>-0.15325992329512883</v>
      </c>
    </row>
    <row r="63" spans="1:13" ht="13.8" thickTop="1" x14ac:dyDescent="0.25">
      <c r="A63" s="299" t="s">
        <v>210</v>
      </c>
      <c r="B63" s="300">
        <v>1.1809391417638482E-2</v>
      </c>
      <c r="C63" s="301">
        <v>0.25712759133086682</v>
      </c>
      <c r="D63" s="302">
        <v>-4.0781570558203417E-2</v>
      </c>
      <c r="E63" s="302">
        <v>0.18834692172137069</v>
      </c>
      <c r="F63" s="302">
        <v>0.16410418181355979</v>
      </c>
      <c r="G63" s="302">
        <v>-5.5640231368187298E-2</v>
      </c>
      <c r="H63" s="302">
        <v>6.289880513608237E-3</v>
      </c>
      <c r="I63" s="302">
        <v>9.7267151443254374E-2</v>
      </c>
      <c r="J63" s="302">
        <v>-0.20489207735516213</v>
      </c>
      <c r="K63" s="302">
        <v>9.4321607248785577E-2</v>
      </c>
      <c r="L63" s="302">
        <v>0.29318205507928452</v>
      </c>
      <c r="M63" s="303">
        <v>-1.3013936287661454E-2</v>
      </c>
    </row>
    <row r="64" spans="1:13" x14ac:dyDescent="0.25">
      <c r="A64" s="289" t="s">
        <v>211</v>
      </c>
      <c r="B64" s="290">
        <v>6.6229771999284814E-2</v>
      </c>
      <c r="C64" s="291">
        <v>2.5101155467702752E-2</v>
      </c>
      <c r="D64" s="292">
        <v>-5.2020141447743917E-3</v>
      </c>
      <c r="E64" s="292">
        <v>-6.4160787419383802E-2</v>
      </c>
      <c r="F64" s="292">
        <v>-0.21869664249526399</v>
      </c>
      <c r="G64" s="292">
        <v>-0.31597601720375124</v>
      </c>
      <c r="H64" s="292">
        <v>1.4863609061308791E-2</v>
      </c>
      <c r="I64" s="292">
        <v>-8.699769623783804E-2</v>
      </c>
      <c r="J64" s="292">
        <v>-0.12102571540451557</v>
      </c>
      <c r="K64" s="292">
        <v>-0.36716598626616515</v>
      </c>
      <c r="L64" s="292">
        <v>1.835641158487352</v>
      </c>
      <c r="M64" s="293">
        <v>-1.605194897629203E-2</v>
      </c>
    </row>
    <row r="65" spans="1:13" ht="13.8" thickBot="1" x14ac:dyDescent="0.3">
      <c r="A65" s="279" t="s">
        <v>212</v>
      </c>
      <c r="B65" s="280">
        <v>-0.20560382249404641</v>
      </c>
      <c r="C65" s="281">
        <v>-0.16900990892117695</v>
      </c>
      <c r="D65" s="282">
        <v>0.14007139157059623</v>
      </c>
      <c r="E65" s="282">
        <v>-0.11820192185537526</v>
      </c>
      <c r="F65" s="282">
        <v>-0.48278146223451757</v>
      </c>
      <c r="G65" s="282">
        <v>-8.7543812206429372E-2</v>
      </c>
      <c r="H65" s="282">
        <v>-0.20391134931624644</v>
      </c>
      <c r="I65" s="282">
        <v>-0.21650381451882839</v>
      </c>
      <c r="J65" s="282">
        <v>0.18251491233153905</v>
      </c>
      <c r="K65" s="282">
        <v>0.16831627242287861</v>
      </c>
      <c r="L65" s="282">
        <v>0.15240718052493407</v>
      </c>
      <c r="M65" s="283">
        <v>-0.46618286910861617</v>
      </c>
    </row>
    <row r="66" spans="1:13" x14ac:dyDescent="0.25">
      <c r="A66" s="72"/>
    </row>
  </sheetData>
  <mergeCells count="11">
    <mergeCell ref="A1:M1"/>
    <mergeCell ref="A9:M9"/>
    <mergeCell ref="A17:M17"/>
    <mergeCell ref="A25:M25"/>
    <mergeCell ref="B26:M26"/>
    <mergeCell ref="B60:M60"/>
    <mergeCell ref="A34:M34"/>
    <mergeCell ref="A42:M42"/>
    <mergeCell ref="B43:M43"/>
    <mergeCell ref="A51:M51"/>
    <mergeCell ref="A59:M59"/>
  </mergeCells>
  <pageMargins left="0.78740157480314965" right="0.59055118110236227" top="0.78740157480314965" bottom="0.39370078740157483" header="0" footer="0.39370078740157483"/>
  <pageSetup paperSize="9" scale="96" fitToHeight="0" orientation="landscape" r:id="rId1"/>
  <headerFooter scaleWithDoc="0">
    <oddFooter>&amp;R&amp;9&amp;P</oddFooter>
  </headerFooter>
  <rowBreaks count="1" manualBreakCount="1">
    <brk id="33" max="16383" man="1"/>
  </rowBreaks>
  <legacyDrawingHF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7"/>
  <sheetViews>
    <sheetView showZeros="0" zoomScaleNormal="100" workbookViewId="0"/>
  </sheetViews>
  <sheetFormatPr baseColWidth="10" defaultRowHeight="13.2" x14ac:dyDescent="0.25"/>
  <cols>
    <col min="1" max="1" width="18.6640625" customWidth="1"/>
    <col min="2" max="2" width="12.33203125" bestFit="1" customWidth="1"/>
    <col min="3" max="3" width="10.88671875" bestFit="1" customWidth="1"/>
    <col min="4" max="4" width="10.5546875" bestFit="1" customWidth="1"/>
    <col min="5" max="5" width="10.88671875" bestFit="1" customWidth="1"/>
    <col min="6" max="9" width="9.88671875" bestFit="1" customWidth="1"/>
    <col min="10" max="13" width="10.88671875" bestFit="1" customWidth="1"/>
  </cols>
  <sheetData>
    <row r="1" spans="1:13" ht="13.8" thickBot="1" x14ac:dyDescent="0.3">
      <c r="A1" s="1055" t="s">
        <v>429</v>
      </c>
      <c r="B1" s="1055"/>
      <c r="C1" s="1055"/>
      <c r="D1" s="1055"/>
      <c r="E1" s="1055"/>
      <c r="F1" s="1055"/>
      <c r="G1" s="1055"/>
      <c r="H1" s="1055"/>
      <c r="I1" s="1055"/>
      <c r="J1" s="1055"/>
      <c r="K1" s="1055"/>
      <c r="L1" s="1055"/>
      <c r="M1" s="1055"/>
    </row>
    <row r="2" spans="1:13" ht="24.6" thickBot="1" x14ac:dyDescent="0.3">
      <c r="A2" s="255"/>
      <c r="B2" s="257" t="s">
        <v>180</v>
      </c>
      <c r="C2" s="190" t="s">
        <v>199</v>
      </c>
      <c r="D2" s="232" t="s">
        <v>200</v>
      </c>
      <c r="E2" s="258" t="s">
        <v>201</v>
      </c>
      <c r="F2" s="258" t="s">
        <v>202</v>
      </c>
      <c r="G2" s="258" t="s">
        <v>203</v>
      </c>
      <c r="H2" s="258" t="s">
        <v>204</v>
      </c>
      <c r="I2" s="258" t="s">
        <v>205</v>
      </c>
      <c r="J2" s="258" t="s">
        <v>206</v>
      </c>
      <c r="K2" s="258" t="s">
        <v>207</v>
      </c>
      <c r="L2" s="258" t="s">
        <v>208</v>
      </c>
      <c r="M2" s="192" t="s">
        <v>209</v>
      </c>
    </row>
    <row r="3" spans="1:13" ht="13.8" thickBot="1" x14ac:dyDescent="0.3">
      <c r="A3" s="193" t="s">
        <v>180</v>
      </c>
      <c r="B3" s="601">
        <v>1503943696.0039389</v>
      </c>
      <c r="C3" s="194">
        <v>221227926.28674909</v>
      </c>
      <c r="D3" s="261">
        <v>85074856.711191192</v>
      </c>
      <c r="E3" s="262">
        <v>148109904.02394491</v>
      </c>
      <c r="F3" s="262">
        <v>45422440.182165109</v>
      </c>
      <c r="G3" s="262">
        <v>27113387.852397453</v>
      </c>
      <c r="H3" s="262">
        <v>39615451.13761808</v>
      </c>
      <c r="I3" s="262">
        <v>69674309.216881797</v>
      </c>
      <c r="J3" s="262">
        <v>267071807.75631115</v>
      </c>
      <c r="K3" s="262">
        <v>100929491.43237473</v>
      </c>
      <c r="L3" s="262">
        <v>226769910.84705985</v>
      </c>
      <c r="M3" s="195">
        <v>272934210.55724591</v>
      </c>
    </row>
    <row r="4" spans="1:13" ht="13.8" thickTop="1" x14ac:dyDescent="0.25">
      <c r="A4" s="217" t="s">
        <v>213</v>
      </c>
      <c r="B4" s="273">
        <v>195001156.03657904</v>
      </c>
      <c r="C4" s="35">
        <v>74269421.695394084</v>
      </c>
      <c r="D4" s="274">
        <v>13298803.470995171</v>
      </c>
      <c r="E4" s="37">
        <v>13896263.274654411</v>
      </c>
      <c r="F4" s="37">
        <v>4854786.6558344644</v>
      </c>
      <c r="G4" s="37">
        <v>16529288.928222587</v>
      </c>
      <c r="H4" s="37">
        <v>3691604.5628587999</v>
      </c>
      <c r="I4" s="37">
        <v>5633923.8789037177</v>
      </c>
      <c r="J4" s="37">
        <v>24639476.725621663</v>
      </c>
      <c r="K4" s="37">
        <v>5892869.0407787124</v>
      </c>
      <c r="L4" s="37">
        <v>10722450.84452574</v>
      </c>
      <c r="M4" s="224">
        <v>21572266.958789669</v>
      </c>
    </row>
    <row r="5" spans="1:13" x14ac:dyDescent="0.25">
      <c r="A5" s="196" t="s">
        <v>214</v>
      </c>
      <c r="B5" s="263">
        <v>517594865.77181548</v>
      </c>
      <c r="C5" s="197">
        <v>88186558.766558737</v>
      </c>
      <c r="D5" s="264">
        <v>36248537.824354008</v>
      </c>
      <c r="E5" s="265">
        <v>53027461.347597502</v>
      </c>
      <c r="F5" s="265">
        <v>15625670.51733809</v>
      </c>
      <c r="G5" s="265">
        <v>3720424.749562778</v>
      </c>
      <c r="H5" s="265">
        <v>19003409.491119158</v>
      </c>
      <c r="I5" s="265">
        <v>18534068.439784855</v>
      </c>
      <c r="J5" s="265">
        <v>94579146.552790999</v>
      </c>
      <c r="K5" s="265">
        <v>33215718.678943295</v>
      </c>
      <c r="L5" s="265">
        <v>37997713.620246537</v>
      </c>
      <c r="M5" s="198">
        <v>117456155.78351955</v>
      </c>
    </row>
    <row r="6" spans="1:13" x14ac:dyDescent="0.25">
      <c r="A6" s="213" t="s">
        <v>215</v>
      </c>
      <c r="B6" s="275">
        <v>443949042.23614073</v>
      </c>
      <c r="C6" s="222">
        <v>36766799.633253366</v>
      </c>
      <c r="D6" s="240">
        <v>24115398.375213675</v>
      </c>
      <c r="E6" s="276">
        <v>61362295.166947156</v>
      </c>
      <c r="F6" s="276">
        <v>16656140.674378131</v>
      </c>
      <c r="G6" s="276">
        <v>5955610.7040133383</v>
      </c>
      <c r="H6" s="276">
        <v>11613912.348336207</v>
      </c>
      <c r="I6" s="276">
        <v>38432509.290423721</v>
      </c>
      <c r="J6" s="276">
        <v>89421750.369069099</v>
      </c>
      <c r="K6" s="276">
        <v>28813911.985505242</v>
      </c>
      <c r="L6" s="276">
        <v>44569619.361891881</v>
      </c>
      <c r="M6" s="223">
        <v>86241094.327108905</v>
      </c>
    </row>
    <row r="7" spans="1:13" x14ac:dyDescent="0.25">
      <c r="A7" s="196" t="s">
        <v>216</v>
      </c>
      <c r="B7" s="263">
        <v>141806299.77903301</v>
      </c>
      <c r="C7" s="197">
        <v>19776299.422551446</v>
      </c>
      <c r="D7" s="264">
        <v>5386939.1748646675</v>
      </c>
      <c r="E7" s="265">
        <v>11824052.975528728</v>
      </c>
      <c r="F7" s="265">
        <v>3179748.9541016142</v>
      </c>
      <c r="G7" s="265">
        <v>150831.59728455998</v>
      </c>
      <c r="H7" s="265">
        <v>2853116.4177036057</v>
      </c>
      <c r="I7" s="265">
        <v>2385625.6202294878</v>
      </c>
      <c r="J7" s="265">
        <v>20960028.038676895</v>
      </c>
      <c r="K7" s="265">
        <v>13166704.56989665</v>
      </c>
      <c r="L7" s="265">
        <v>34275195.514914431</v>
      </c>
      <c r="M7" s="198">
        <v>27847757.493280906</v>
      </c>
    </row>
    <row r="8" spans="1:13" x14ac:dyDescent="0.25">
      <c r="A8" s="368" t="s">
        <v>217</v>
      </c>
      <c r="B8" s="374">
        <v>70615526.74095808</v>
      </c>
      <c r="C8" s="220">
        <v>2228846.7689914601</v>
      </c>
      <c r="D8" s="220">
        <v>1454200.7867200419</v>
      </c>
      <c r="E8" s="220">
        <v>3411854.5687055225</v>
      </c>
      <c r="F8" s="220">
        <v>3548197.6941539673</v>
      </c>
      <c r="G8" s="220">
        <v>505696.99293976167</v>
      </c>
      <c r="H8" s="220">
        <v>1776852.4780799702</v>
      </c>
      <c r="I8" s="220">
        <v>3526646.7999003008</v>
      </c>
      <c r="J8" s="220">
        <v>4930247.6869811276</v>
      </c>
      <c r="K8" s="220">
        <v>8766971.229341751</v>
      </c>
      <c r="L8" s="220">
        <v>22621820.391963929</v>
      </c>
      <c r="M8" s="221">
        <v>17844191.343180243</v>
      </c>
    </row>
    <row r="9" spans="1:13" ht="13.8" thickBot="1" x14ac:dyDescent="0.3">
      <c r="A9" s="266" t="s">
        <v>218</v>
      </c>
      <c r="B9" s="267">
        <v>134976805.43941283</v>
      </c>
      <c r="C9" s="268">
        <v>0</v>
      </c>
      <c r="D9" s="268">
        <v>4570977.0790436212</v>
      </c>
      <c r="E9" s="268">
        <v>4587976.6905115806</v>
      </c>
      <c r="F9" s="268">
        <v>1557895.6863588379</v>
      </c>
      <c r="G9" s="926" t="s">
        <v>225</v>
      </c>
      <c r="H9" s="268">
        <v>676555.83952034032</v>
      </c>
      <c r="I9" s="268">
        <v>1161535.1876397189</v>
      </c>
      <c r="J9" s="268">
        <v>32541158.38317135</v>
      </c>
      <c r="K9" s="268">
        <v>11073315.927909072</v>
      </c>
      <c r="L9" s="268">
        <v>76583111.113517329</v>
      </c>
      <c r="M9" s="269">
        <v>1972744.6513665696</v>
      </c>
    </row>
    <row r="10" spans="1:13" ht="13.5" customHeight="1" x14ac:dyDescent="0.25">
      <c r="A10" s="72" t="s">
        <v>224</v>
      </c>
    </row>
    <row r="12" spans="1:13" x14ac:dyDescent="0.25">
      <c r="A12" s="4"/>
      <c r="B12" s="1"/>
      <c r="C12" s="2"/>
      <c r="D12" s="2"/>
      <c r="E12" s="1"/>
      <c r="F12" s="1"/>
      <c r="G12" s="1"/>
      <c r="H12" s="1"/>
      <c r="I12" s="1"/>
    </row>
    <row r="13" spans="1:13" ht="13.8" thickBot="1" x14ac:dyDescent="0.3">
      <c r="A13" s="1056" t="s">
        <v>430</v>
      </c>
      <c r="B13" s="1056"/>
      <c r="C13" s="1056"/>
      <c r="D13" s="1056"/>
      <c r="E13" s="1056"/>
      <c r="F13" s="1056"/>
      <c r="G13" s="1056"/>
      <c r="H13" s="1056"/>
      <c r="I13" s="1056"/>
      <c r="J13" s="1056"/>
      <c r="K13" s="1056"/>
      <c r="L13" s="1056"/>
      <c r="M13" s="1056"/>
    </row>
    <row r="14" spans="1:13" ht="24.6" thickBot="1" x14ac:dyDescent="0.3">
      <c r="A14" s="255"/>
      <c r="B14" s="257" t="s">
        <v>180</v>
      </c>
      <c r="C14" s="190" t="s">
        <v>199</v>
      </c>
      <c r="D14" s="232" t="s">
        <v>200</v>
      </c>
      <c r="E14" s="258" t="s">
        <v>201</v>
      </c>
      <c r="F14" s="258" t="s">
        <v>202</v>
      </c>
      <c r="G14" s="258" t="s">
        <v>203</v>
      </c>
      <c r="H14" s="258" t="s">
        <v>204</v>
      </c>
      <c r="I14" s="258" t="s">
        <v>205</v>
      </c>
      <c r="J14" s="258" t="s">
        <v>206</v>
      </c>
      <c r="K14" s="258" t="s">
        <v>207</v>
      </c>
      <c r="L14" s="258" t="s">
        <v>208</v>
      </c>
      <c r="M14" s="192" t="s">
        <v>209</v>
      </c>
    </row>
    <row r="15" spans="1:13" ht="13.8" thickBot="1" x14ac:dyDescent="0.3">
      <c r="A15" s="193" t="s">
        <v>180</v>
      </c>
      <c r="B15" s="335">
        <v>1</v>
      </c>
      <c r="C15" s="204">
        <v>0.1470985429006178</v>
      </c>
      <c r="D15" s="336">
        <v>5.6567846879666948E-2</v>
      </c>
      <c r="E15" s="337">
        <v>9.8481016554995429E-2</v>
      </c>
      <c r="F15" s="337">
        <v>3.0202221202066958E-2</v>
      </c>
      <c r="G15" s="337">
        <v>1.8028193425351769E-2</v>
      </c>
      <c r="H15" s="337">
        <v>2.6341046704659563E-2</v>
      </c>
      <c r="I15" s="337">
        <v>4.6327737801627994E-2</v>
      </c>
      <c r="J15" s="337">
        <v>0.17758098821514104</v>
      </c>
      <c r="K15" s="337">
        <v>6.7109886959565004E-2</v>
      </c>
      <c r="L15" s="337">
        <v>0.15078351101148266</v>
      </c>
      <c r="M15" s="205">
        <v>0.18147900834482508</v>
      </c>
    </row>
    <row r="16" spans="1:13" ht="13.8" thickTop="1" x14ac:dyDescent="0.25">
      <c r="A16" s="217" t="s">
        <v>213</v>
      </c>
      <c r="B16" s="344">
        <v>1</v>
      </c>
      <c r="C16" s="218">
        <v>0.38086657128054335</v>
      </c>
      <c r="D16" s="345">
        <v>6.8198587850938339E-2</v>
      </c>
      <c r="E16" s="356">
        <v>7.1262466116086498E-2</v>
      </c>
      <c r="F16" s="356">
        <v>2.4896194230375666E-2</v>
      </c>
      <c r="G16" s="356">
        <v>8.4765081726602493E-2</v>
      </c>
      <c r="H16" s="356">
        <v>1.8931193219010021E-2</v>
      </c>
      <c r="I16" s="356">
        <v>2.8891746046094645E-2</v>
      </c>
      <c r="J16" s="356">
        <v>0.12635554181535055</v>
      </c>
      <c r="K16" s="356">
        <v>3.0219662080738157E-2</v>
      </c>
      <c r="L16" s="356">
        <v>5.4986601425657096E-2</v>
      </c>
      <c r="M16" s="219">
        <v>0.11062635420860306</v>
      </c>
    </row>
    <row r="17" spans="1:13" x14ac:dyDescent="0.25">
      <c r="A17" s="196" t="s">
        <v>214</v>
      </c>
      <c r="B17" s="346">
        <v>1</v>
      </c>
      <c r="C17" s="206">
        <v>0.17037757635995612</v>
      </c>
      <c r="D17" s="252">
        <v>7.0032645649028474E-2</v>
      </c>
      <c r="E17" s="357">
        <v>0.10244974371707727</v>
      </c>
      <c r="F17" s="357">
        <v>3.0188998289304422E-2</v>
      </c>
      <c r="G17" s="357">
        <v>7.1879089140790423E-3</v>
      </c>
      <c r="H17" s="357">
        <v>3.6714833835884524E-2</v>
      </c>
      <c r="I17" s="357">
        <v>3.5808060831800638E-2</v>
      </c>
      <c r="J17" s="357">
        <v>0.18272813895044843</v>
      </c>
      <c r="K17" s="357">
        <v>6.4173199688550675E-2</v>
      </c>
      <c r="L17" s="357">
        <v>7.3412075994196663E-2</v>
      </c>
      <c r="M17" s="207">
        <v>0.22692681776967383</v>
      </c>
    </row>
    <row r="18" spans="1:13" x14ac:dyDescent="0.25">
      <c r="A18" s="213" t="s">
        <v>215</v>
      </c>
      <c r="B18" s="347">
        <v>1</v>
      </c>
      <c r="C18" s="214">
        <v>8.2817612237795421E-2</v>
      </c>
      <c r="D18" s="254">
        <v>5.4320194619062755E-2</v>
      </c>
      <c r="E18" s="358">
        <v>0.13821923087809695</v>
      </c>
      <c r="F18" s="358">
        <v>3.7518136294387071E-2</v>
      </c>
      <c r="G18" s="358">
        <v>1.3415077266560453E-2</v>
      </c>
      <c r="H18" s="358">
        <v>2.6160462673458493E-2</v>
      </c>
      <c r="I18" s="358">
        <v>8.6569641184136403E-2</v>
      </c>
      <c r="J18" s="358">
        <v>0.20142345598643013</v>
      </c>
      <c r="K18" s="358">
        <v>6.4903647140157242E-2</v>
      </c>
      <c r="L18" s="358">
        <v>0.10039354773105891</v>
      </c>
      <c r="M18" s="215">
        <v>0.19425899398885615</v>
      </c>
    </row>
    <row r="19" spans="1:13" x14ac:dyDescent="0.25">
      <c r="A19" s="196" t="s">
        <v>216</v>
      </c>
      <c r="B19" s="346">
        <v>1</v>
      </c>
      <c r="C19" s="206">
        <v>0.13945994961695984</v>
      </c>
      <c r="D19" s="252">
        <v>3.7988010287686544E-2</v>
      </c>
      <c r="E19" s="357">
        <v>8.338171854108975E-2</v>
      </c>
      <c r="F19" s="357">
        <v>2.2423185423048185E-2</v>
      </c>
      <c r="G19" s="357">
        <v>1.0636452507370299E-3</v>
      </c>
      <c r="H19" s="357">
        <v>2.0119814297033491E-2</v>
      </c>
      <c r="I19" s="357">
        <v>1.6823128619439645E-2</v>
      </c>
      <c r="J19" s="357">
        <v>0.14780745334542586</v>
      </c>
      <c r="K19" s="357">
        <v>9.2849926910253067E-2</v>
      </c>
      <c r="L19" s="357">
        <v>0.24170432179898291</v>
      </c>
      <c r="M19" s="207">
        <v>0.1963788459093436</v>
      </c>
    </row>
    <row r="20" spans="1:13" x14ac:dyDescent="0.25">
      <c r="A20" s="368" t="s">
        <v>217</v>
      </c>
      <c r="B20" s="369">
        <v>1</v>
      </c>
      <c r="C20" s="211">
        <v>3.1563126012889957E-2</v>
      </c>
      <c r="D20" s="211">
        <v>2.0593215880900358E-2</v>
      </c>
      <c r="E20" s="211">
        <v>4.831592606002038E-2</v>
      </c>
      <c r="F20" s="211">
        <v>5.024670717489612E-2</v>
      </c>
      <c r="G20" s="211">
        <v>7.1612719791049823E-3</v>
      </c>
      <c r="H20" s="211">
        <v>2.5162348283516645E-2</v>
      </c>
      <c r="I20" s="211">
        <v>4.9941520833474036E-2</v>
      </c>
      <c r="J20" s="211">
        <v>6.9818181843590343E-2</v>
      </c>
      <c r="K20" s="211">
        <v>0.12415075881968568</v>
      </c>
      <c r="L20" s="211">
        <v>0.32035193159357866</v>
      </c>
      <c r="M20" s="212">
        <v>0.25269501151834278</v>
      </c>
    </row>
    <row r="21" spans="1:13" ht="13.8" thickBot="1" x14ac:dyDescent="0.3">
      <c r="A21" s="266" t="s">
        <v>218</v>
      </c>
      <c r="B21" s="608">
        <v>1</v>
      </c>
      <c r="C21" s="272">
        <v>0</v>
      </c>
      <c r="D21" s="272">
        <v>3.3864907857042152E-2</v>
      </c>
      <c r="E21" s="272">
        <v>3.399085254370604E-2</v>
      </c>
      <c r="F21" s="272">
        <v>1.1541951087723231E-2</v>
      </c>
      <c r="G21" s="926" t="s">
        <v>225</v>
      </c>
      <c r="H21" s="272">
        <v>5.0123859230319879E-3</v>
      </c>
      <c r="I21" s="272">
        <v>8.6054428674495354E-3</v>
      </c>
      <c r="J21" s="272">
        <v>0.2410870391933978</v>
      </c>
      <c r="K21" s="272">
        <v>8.2038657618694069E-2</v>
      </c>
      <c r="L21" s="272">
        <v>0.56737978695082736</v>
      </c>
      <c r="M21" s="525">
        <v>1.4615434444046591E-2</v>
      </c>
    </row>
    <row r="22" spans="1:13" x14ac:dyDescent="0.25">
      <c r="A22" s="72" t="s">
        <v>224</v>
      </c>
      <c r="B22" s="1"/>
      <c r="C22" s="1"/>
      <c r="D22" s="1"/>
      <c r="E22" s="1"/>
      <c r="F22" s="1"/>
      <c r="G22" s="1"/>
      <c r="H22" s="98"/>
      <c r="I22" s="1"/>
    </row>
    <row r="23" spans="1:13" ht="13.5" customHeight="1" x14ac:dyDescent="0.25">
      <c r="A23" s="72"/>
      <c r="B23" s="1"/>
      <c r="C23" s="1"/>
      <c r="D23" s="1"/>
      <c r="E23" s="1"/>
      <c r="F23" s="1"/>
      <c r="G23" s="1"/>
      <c r="H23" s="98"/>
      <c r="I23" s="1"/>
    </row>
    <row r="24" spans="1:13" x14ac:dyDescent="0.25">
      <c r="A24" s="1"/>
      <c r="B24" s="1"/>
      <c r="C24" s="1"/>
      <c r="D24" s="1"/>
      <c r="E24" s="1"/>
      <c r="F24" s="1"/>
      <c r="G24" s="1"/>
      <c r="H24" s="1"/>
      <c r="I24" s="1"/>
    </row>
    <row r="25" spans="1:13" ht="13.8" thickBot="1" x14ac:dyDescent="0.3">
      <c r="A25" s="1056" t="s">
        <v>431</v>
      </c>
      <c r="B25" s="1056"/>
      <c r="C25" s="1056"/>
      <c r="D25" s="1056"/>
      <c r="E25" s="1056"/>
      <c r="F25" s="1056"/>
      <c r="G25" s="1056"/>
      <c r="H25" s="1056"/>
      <c r="I25" s="1056"/>
      <c r="J25" s="1056"/>
      <c r="K25" s="1056"/>
      <c r="L25" s="1056"/>
      <c r="M25" s="1056"/>
    </row>
    <row r="26" spans="1:13" ht="24.6" thickBot="1" x14ac:dyDescent="0.3">
      <c r="A26" s="255"/>
      <c r="B26" s="257" t="s">
        <v>180</v>
      </c>
      <c r="C26" s="190" t="s">
        <v>199</v>
      </c>
      <c r="D26" s="232" t="s">
        <v>200</v>
      </c>
      <c r="E26" s="258" t="s">
        <v>201</v>
      </c>
      <c r="F26" s="258" t="s">
        <v>202</v>
      </c>
      <c r="G26" s="258" t="s">
        <v>203</v>
      </c>
      <c r="H26" s="258" t="s">
        <v>204</v>
      </c>
      <c r="I26" s="258" t="s">
        <v>205</v>
      </c>
      <c r="J26" s="258" t="s">
        <v>206</v>
      </c>
      <c r="K26" s="258" t="s">
        <v>207</v>
      </c>
      <c r="L26" s="258" t="s">
        <v>208</v>
      </c>
      <c r="M26" s="192" t="s">
        <v>209</v>
      </c>
    </row>
    <row r="27" spans="1:13" ht="13.8" thickBot="1" x14ac:dyDescent="0.3">
      <c r="A27" s="193" t="s">
        <v>180</v>
      </c>
      <c r="B27" s="335">
        <v>1</v>
      </c>
      <c r="C27" s="204">
        <v>1</v>
      </c>
      <c r="D27" s="336">
        <v>1</v>
      </c>
      <c r="E27" s="337">
        <v>1</v>
      </c>
      <c r="F27" s="337">
        <v>1</v>
      </c>
      <c r="G27" s="337">
        <v>1</v>
      </c>
      <c r="H27" s="337">
        <v>1</v>
      </c>
      <c r="I27" s="337">
        <v>1</v>
      </c>
      <c r="J27" s="337">
        <v>1</v>
      </c>
      <c r="K27" s="337">
        <v>1</v>
      </c>
      <c r="L27" s="337">
        <v>1</v>
      </c>
      <c r="M27" s="205">
        <v>1</v>
      </c>
    </row>
    <row r="28" spans="1:13" ht="13.8" thickTop="1" x14ac:dyDescent="0.25">
      <c r="A28" s="217" t="s">
        <v>213</v>
      </c>
      <c r="B28" s="344">
        <v>0.12965987792941175</v>
      </c>
      <c r="C28" s="218">
        <v>0.33571449564250877</v>
      </c>
      <c r="D28" s="345">
        <v>0.15631884654406683</v>
      </c>
      <c r="E28" s="356">
        <v>9.3823997566076359E-2</v>
      </c>
      <c r="F28" s="356">
        <v>0.10688079804529461</v>
      </c>
      <c r="G28" s="356">
        <v>0.60963569061182499</v>
      </c>
      <c r="H28" s="356">
        <v>9.3185978118353982E-2</v>
      </c>
      <c r="I28" s="356">
        <v>8.0860850178886903E-2</v>
      </c>
      <c r="J28" s="356">
        <v>9.2257872265214452E-2</v>
      </c>
      <c r="K28" s="356">
        <v>5.8385997562734986E-2</v>
      </c>
      <c r="L28" s="356">
        <v>4.7283393129511214E-2</v>
      </c>
      <c r="M28" s="219">
        <v>7.9038340099417653E-2</v>
      </c>
    </row>
    <row r="29" spans="1:13" x14ac:dyDescent="0.25">
      <c r="A29" s="196" t="s">
        <v>214</v>
      </c>
      <c r="B29" s="346">
        <v>0.34415840642644635</v>
      </c>
      <c r="C29" s="206">
        <v>0.39862308636502758</v>
      </c>
      <c r="D29" s="252">
        <v>0.42607815311883662</v>
      </c>
      <c r="E29" s="357">
        <v>0.35802778819588293</v>
      </c>
      <c r="F29" s="357">
        <v>0.34400772954231179</v>
      </c>
      <c r="G29" s="357">
        <v>0.13721725849297753</v>
      </c>
      <c r="H29" s="357">
        <v>0.47969690980178897</v>
      </c>
      <c r="I29" s="357">
        <v>0.26601007814935218</v>
      </c>
      <c r="J29" s="357">
        <v>0.3541337715401599</v>
      </c>
      <c r="K29" s="357">
        <v>0.3290982467815034</v>
      </c>
      <c r="L29" s="357">
        <v>0.1675606498159859</v>
      </c>
      <c r="M29" s="207">
        <v>0.43034603666470017</v>
      </c>
    </row>
    <row r="30" spans="1:13" x14ac:dyDescent="0.25">
      <c r="A30" s="213" t="s">
        <v>215</v>
      </c>
      <c r="B30" s="347">
        <v>0.29518993524540693</v>
      </c>
      <c r="C30" s="214">
        <v>0.16619420635710036</v>
      </c>
      <c r="D30" s="254">
        <v>0.28346093437547232</v>
      </c>
      <c r="E30" s="358">
        <v>0.41430244365715557</v>
      </c>
      <c r="F30" s="358">
        <v>0.36669409674115394</v>
      </c>
      <c r="G30" s="358">
        <v>0.21965571902836642</v>
      </c>
      <c r="H30" s="358">
        <v>0.29316622718724655</v>
      </c>
      <c r="I30" s="358">
        <v>0.55160230108333363</v>
      </c>
      <c r="J30" s="358">
        <v>0.33482287449322135</v>
      </c>
      <c r="K30" s="358">
        <v>0.28548555607070786</v>
      </c>
      <c r="L30" s="358">
        <v>0.19654115131681166</v>
      </c>
      <c r="M30" s="215">
        <v>0.31597759090379945</v>
      </c>
    </row>
    <row r="31" spans="1:13" x14ac:dyDescent="0.25">
      <c r="A31" s="196" t="s">
        <v>216</v>
      </c>
      <c r="B31" s="346">
        <v>9.4289633419003746E-2</v>
      </c>
      <c r="C31" s="206">
        <v>8.9393322780226173E-2</v>
      </c>
      <c r="D31" s="252">
        <v>6.3319991159691738E-2</v>
      </c>
      <c r="E31" s="357">
        <v>7.9832966292498128E-2</v>
      </c>
      <c r="F31" s="357">
        <v>7.0003921879787656E-2</v>
      </c>
      <c r="G31" s="357">
        <v>5.5629933856171706E-3</v>
      </c>
      <c r="H31" s="357">
        <v>7.2020293490848084E-2</v>
      </c>
      <c r="I31" s="357">
        <v>3.4239673805785797E-2</v>
      </c>
      <c r="J31" s="357">
        <v>7.8480870799368718E-2</v>
      </c>
      <c r="K31" s="357">
        <v>0.13045448246133956</v>
      </c>
      <c r="L31" s="357">
        <v>0.15114525285513125</v>
      </c>
      <c r="M31" s="207">
        <v>0.10203102585207086</v>
      </c>
    </row>
    <row r="32" spans="1:13" x14ac:dyDescent="0.25">
      <c r="A32" s="368" t="s">
        <v>217</v>
      </c>
      <c r="B32" s="369">
        <v>4.6953570754402187E-2</v>
      </c>
      <c r="C32" s="211">
        <v>1.0074888855137099E-2</v>
      </c>
      <c r="D32" s="211">
        <v>1.7093191137032483E-2</v>
      </c>
      <c r="E32" s="211">
        <v>2.3035965023337861E-2</v>
      </c>
      <c r="F32" s="211">
        <v>7.8115523514898019E-2</v>
      </c>
      <c r="G32" s="211">
        <v>1.86511916435056E-2</v>
      </c>
      <c r="H32" s="211">
        <v>4.4852511508892169E-2</v>
      </c>
      <c r="I32" s="211">
        <v>5.061617172152471E-2</v>
      </c>
      <c r="J32" s="211">
        <v>1.8460382353347144E-2</v>
      </c>
      <c r="K32" s="211">
        <v>8.6862334337787089E-2</v>
      </c>
      <c r="L32" s="211">
        <v>9.975671070056881E-2</v>
      </c>
      <c r="M32" s="212">
        <v>6.5379093763101415E-2</v>
      </c>
    </row>
    <row r="33" spans="1:13" ht="13.8" thickBot="1" x14ac:dyDescent="0.3">
      <c r="A33" s="266" t="s">
        <v>218</v>
      </c>
      <c r="B33" s="608">
        <v>8.9748576225329196E-2</v>
      </c>
      <c r="C33" s="272">
        <v>0</v>
      </c>
      <c r="D33" s="272">
        <v>5.3728883664899911E-2</v>
      </c>
      <c r="E33" s="272">
        <v>3.0976839265049034E-2</v>
      </c>
      <c r="F33" s="272">
        <v>3.4297930276553874E-2</v>
      </c>
      <c r="G33" s="926" t="s">
        <v>225</v>
      </c>
      <c r="H33" s="272">
        <v>1.7078079892870277E-2</v>
      </c>
      <c r="I33" s="272">
        <v>1.667092506111684E-2</v>
      </c>
      <c r="J33" s="272">
        <v>0.12184422854868841</v>
      </c>
      <c r="K33" s="272">
        <v>0.10971338278592704</v>
      </c>
      <c r="L33" s="272">
        <v>0.33771284218199116</v>
      </c>
      <c r="M33" s="525">
        <v>7.2279127169102208E-3</v>
      </c>
    </row>
    <row r="34" spans="1:13" x14ac:dyDescent="0.25">
      <c r="A34" s="72" t="s">
        <v>224</v>
      </c>
    </row>
    <row r="37" spans="1:13" ht="27" customHeight="1" thickBot="1" x14ac:dyDescent="0.3">
      <c r="A37" s="1053" t="s">
        <v>432</v>
      </c>
      <c r="B37" s="1053"/>
      <c r="C37" s="1053"/>
      <c r="D37" s="1053"/>
      <c r="E37" s="1053"/>
      <c r="F37" s="1053"/>
      <c r="G37" s="1053"/>
      <c r="H37" s="1053"/>
      <c r="I37" s="1053"/>
      <c r="J37" s="1053"/>
      <c r="K37" s="1053"/>
      <c r="L37" s="1053"/>
      <c r="M37" s="1053"/>
    </row>
    <row r="38" spans="1:13" ht="13.5" customHeight="1" thickBot="1" x14ac:dyDescent="0.3">
      <c r="A38" s="40"/>
      <c r="B38" s="1061" t="s">
        <v>898</v>
      </c>
      <c r="C38" s="1062"/>
      <c r="D38" s="1062"/>
      <c r="E38" s="1062"/>
      <c r="F38" s="1062"/>
      <c r="G38" s="1062"/>
      <c r="H38" s="1062"/>
      <c r="I38" s="1062"/>
      <c r="J38" s="1062"/>
      <c r="K38" s="1062"/>
      <c r="L38" s="1062"/>
      <c r="M38" s="1062"/>
    </row>
    <row r="39" spans="1:13" ht="24.6" thickBot="1" x14ac:dyDescent="0.3">
      <c r="A39" s="310"/>
      <c r="B39" s="311" t="s">
        <v>180</v>
      </c>
      <c r="C39" s="312" t="s">
        <v>199</v>
      </c>
      <c r="D39" s="313" t="s">
        <v>200</v>
      </c>
      <c r="E39" s="313" t="s">
        <v>201</v>
      </c>
      <c r="F39" s="313" t="s">
        <v>202</v>
      </c>
      <c r="G39" s="313" t="s">
        <v>203</v>
      </c>
      <c r="H39" s="313" t="s">
        <v>204</v>
      </c>
      <c r="I39" s="313" t="s">
        <v>205</v>
      </c>
      <c r="J39" s="313" t="s">
        <v>206</v>
      </c>
      <c r="K39" s="313" t="s">
        <v>207</v>
      </c>
      <c r="L39" s="313" t="s">
        <v>208</v>
      </c>
      <c r="M39" s="314" t="s">
        <v>209</v>
      </c>
    </row>
    <row r="40" spans="1:13" ht="13.8" thickBot="1" x14ac:dyDescent="0.3">
      <c r="A40" s="284" t="s">
        <v>180</v>
      </c>
      <c r="B40" s="285">
        <v>6.0355992889210341E-2</v>
      </c>
      <c r="C40" s="286">
        <v>0.23005305551448885</v>
      </c>
      <c r="D40" s="287">
        <v>0.21509445440257968</v>
      </c>
      <c r="E40" s="287">
        <v>0.45561021486754516</v>
      </c>
      <c r="F40" s="287">
        <v>-0.30803088829259195</v>
      </c>
      <c r="G40" s="287">
        <v>4.7428170970631234E-2</v>
      </c>
      <c r="H40" s="287">
        <v>0.15784424159297128</v>
      </c>
      <c r="I40" s="287">
        <v>-5.6805136372111154E-3</v>
      </c>
      <c r="J40" s="287">
        <v>0.10634382313272628</v>
      </c>
      <c r="K40" s="287">
        <v>-0.26715834953112461</v>
      </c>
      <c r="L40" s="287">
        <v>0.86052601593176692</v>
      </c>
      <c r="M40" s="288">
        <v>-0.26213296608072012</v>
      </c>
    </row>
    <row r="41" spans="1:13" ht="13.8" thickTop="1" x14ac:dyDescent="0.25">
      <c r="A41" s="299" t="s">
        <v>213</v>
      </c>
      <c r="B41" s="300">
        <v>0.17194502263804634</v>
      </c>
      <c r="C41" s="301">
        <v>2.6252871357051788E-2</v>
      </c>
      <c r="D41" s="302">
        <v>1.2618304318464348</v>
      </c>
      <c r="E41" s="302">
        <v>0.57207290710540248</v>
      </c>
      <c r="F41" s="302">
        <v>-0.13024626539489748</v>
      </c>
      <c r="G41" s="302">
        <v>0.58816619114963653</v>
      </c>
      <c r="H41" s="302">
        <v>-0.19275811903330375</v>
      </c>
      <c r="I41" s="302">
        <v>-0.29858999711697265</v>
      </c>
      <c r="J41" s="302">
        <v>1.3926694683559036</v>
      </c>
      <c r="K41" s="302">
        <v>-0.45091410831940471</v>
      </c>
      <c r="L41" s="302">
        <v>0.18693576528862854</v>
      </c>
      <c r="M41" s="303">
        <v>4.4982005399259783E-2</v>
      </c>
    </row>
    <row r="42" spans="1:13" x14ac:dyDescent="0.25">
      <c r="A42" s="289" t="s">
        <v>214</v>
      </c>
      <c r="B42" s="290">
        <v>7.3148886166043425E-2</v>
      </c>
      <c r="C42" s="291">
        <v>0.28589080250859755</v>
      </c>
      <c r="D42" s="292">
        <v>0.27988027132635618</v>
      </c>
      <c r="E42" s="292">
        <v>0.63022071660940848</v>
      </c>
      <c r="F42" s="292">
        <v>2.0600601764145354E-2</v>
      </c>
      <c r="G42" s="292">
        <v>-0.50157634645861648</v>
      </c>
      <c r="H42" s="292">
        <v>0.67796641700865146</v>
      </c>
      <c r="I42" s="292">
        <v>-0.22475533213116594</v>
      </c>
      <c r="J42" s="292">
        <v>0.12178568410984747</v>
      </c>
      <c r="K42" s="292">
        <v>-0.17796034838228914</v>
      </c>
      <c r="L42" s="292">
        <v>1.6861803432566269E-3</v>
      </c>
      <c r="M42" s="293">
        <v>-0.11169908642884885</v>
      </c>
    </row>
    <row r="43" spans="1:13" x14ac:dyDescent="0.25">
      <c r="A43" s="304" t="s">
        <v>215</v>
      </c>
      <c r="B43" s="305">
        <v>0.15668117588420971</v>
      </c>
      <c r="C43" s="306">
        <v>0.78391705841019377</v>
      </c>
      <c r="D43" s="307">
        <v>-3.3765219148503278E-2</v>
      </c>
      <c r="E43" s="307">
        <v>0.79537656065143558</v>
      </c>
      <c r="F43" s="307">
        <v>-0.11147384487472112</v>
      </c>
      <c r="G43" s="307">
        <v>-1.7392460651189712E-2</v>
      </c>
      <c r="H43" s="307">
        <v>0.15178036693793673</v>
      </c>
      <c r="I43" s="307">
        <v>0.4297796065666144</v>
      </c>
      <c r="J43" s="307">
        <v>0.19194263095031139</v>
      </c>
      <c r="K43" s="307">
        <v>-0.30900229575281823</v>
      </c>
      <c r="L43" s="307">
        <v>0.68174050792918583</v>
      </c>
      <c r="M43" s="309">
        <v>-0.12952275117710577</v>
      </c>
    </row>
    <row r="44" spans="1:13" x14ac:dyDescent="0.25">
      <c r="A44" s="289" t="s">
        <v>216</v>
      </c>
      <c r="B44" s="290">
        <v>0.23061132598996426</v>
      </c>
      <c r="C44" s="291">
        <v>10.615337659870384</v>
      </c>
      <c r="D44" s="292">
        <v>-0.36937027115733012</v>
      </c>
      <c r="E44" s="292">
        <v>-1.0755013999769414E-2</v>
      </c>
      <c r="F44" s="292">
        <v>-0.11480977010501969</v>
      </c>
      <c r="G44" s="292">
        <v>-0.86854057110413774</v>
      </c>
      <c r="H44" s="292">
        <v>-0.40407256949327863</v>
      </c>
      <c r="I44" s="292">
        <v>-0.76545988709462254</v>
      </c>
      <c r="J44" s="292">
        <v>-0.38980008563376156</v>
      </c>
      <c r="K44" s="292">
        <v>0.25019596041776948</v>
      </c>
      <c r="L44" s="292">
        <v>1.3755318694165353</v>
      </c>
      <c r="M44" s="293">
        <v>0.98533500660563522</v>
      </c>
    </row>
    <row r="45" spans="1:13" x14ac:dyDescent="0.25">
      <c r="A45" s="359" t="s">
        <v>217</v>
      </c>
      <c r="B45" s="340">
        <v>-7.2013954064880648E-2</v>
      </c>
      <c r="C45" s="360">
        <v>-0.79876122045934239</v>
      </c>
      <c r="D45" s="361">
        <v>-5.450479379224249E-2</v>
      </c>
      <c r="E45" s="361">
        <v>0.15521675854322226</v>
      </c>
      <c r="F45" s="361">
        <v>0.70893054556433976</v>
      </c>
      <c r="G45" s="361">
        <v>-0.37190094621280212</v>
      </c>
      <c r="H45" s="361">
        <v>0.1772810015331685</v>
      </c>
      <c r="I45" s="361">
        <v>17.469453965965968</v>
      </c>
      <c r="J45" s="361">
        <v>-0.6377344009846122</v>
      </c>
      <c r="K45" s="361">
        <v>-0.12026319778094818</v>
      </c>
      <c r="L45" s="361">
        <v>0.53334434557147881</v>
      </c>
      <c r="M45" s="362">
        <v>1.2806520605231686E-2</v>
      </c>
    </row>
    <row r="46" spans="1:13" ht="13.8" thickBot="1" x14ac:dyDescent="0.3">
      <c r="A46" s="294" t="s">
        <v>218</v>
      </c>
      <c r="B46" s="295">
        <v>-0.30600556896781284</v>
      </c>
      <c r="C46" s="610">
        <v>-1</v>
      </c>
      <c r="D46" s="611">
        <v>4.8963033125673601</v>
      </c>
      <c r="E46" s="611">
        <v>-0.59397911633166522</v>
      </c>
      <c r="F46" s="611">
        <v>-0.92339218754419905</v>
      </c>
      <c r="G46" s="927" t="s">
        <v>225</v>
      </c>
      <c r="H46" s="611">
        <v>-0.65054769101157384</v>
      </c>
      <c r="I46" s="611">
        <v>0.30477100046502792</v>
      </c>
      <c r="J46" s="611">
        <v>0.36667620180772875</v>
      </c>
      <c r="K46" s="611">
        <v>-0.54596520118769432</v>
      </c>
      <c r="L46" s="611">
        <v>2.9817360273660829</v>
      </c>
      <c r="M46" s="613">
        <v>-0.97714303517718948</v>
      </c>
    </row>
    <row r="47" spans="1:13" x14ac:dyDescent="0.25">
      <c r="A47" s="72" t="s">
        <v>224</v>
      </c>
    </row>
    <row r="50" spans="1:13" ht="13.8" thickBot="1" x14ac:dyDescent="0.3">
      <c r="A50" s="1055" t="s">
        <v>433</v>
      </c>
      <c r="B50" s="1055"/>
      <c r="C50" s="1055"/>
      <c r="D50" s="1055"/>
      <c r="E50" s="1055"/>
      <c r="F50" s="1055"/>
      <c r="G50" s="1055"/>
      <c r="H50" s="1055"/>
      <c r="I50" s="1055"/>
      <c r="J50" s="1055"/>
      <c r="K50" s="1055"/>
      <c r="L50" s="1055"/>
      <c r="M50" s="1055"/>
    </row>
    <row r="51" spans="1:13" ht="24.6" thickBot="1" x14ac:dyDescent="0.3">
      <c r="A51" s="255"/>
      <c r="B51" s="257" t="s">
        <v>180</v>
      </c>
      <c r="C51" s="190" t="s">
        <v>199</v>
      </c>
      <c r="D51" s="232" t="s">
        <v>200</v>
      </c>
      <c r="E51" s="258" t="s">
        <v>201</v>
      </c>
      <c r="F51" s="258" t="s">
        <v>202</v>
      </c>
      <c r="G51" s="258" t="s">
        <v>203</v>
      </c>
      <c r="H51" s="258" t="s">
        <v>204</v>
      </c>
      <c r="I51" s="258" t="s">
        <v>205</v>
      </c>
      <c r="J51" s="258" t="s">
        <v>206</v>
      </c>
      <c r="K51" s="258" t="s">
        <v>207</v>
      </c>
      <c r="L51" s="258" t="s">
        <v>208</v>
      </c>
      <c r="M51" s="192" t="s">
        <v>209</v>
      </c>
    </row>
    <row r="52" spans="1:13" ht="13.8" thickBot="1" x14ac:dyDescent="0.3">
      <c r="A52" s="544" t="s">
        <v>180</v>
      </c>
      <c r="B52" s="602">
        <v>178.82939536013095</v>
      </c>
      <c r="C52" s="532">
        <v>128.05747487197192</v>
      </c>
      <c r="D52" s="556">
        <v>152.20602375271946</v>
      </c>
      <c r="E52" s="557">
        <v>161.7048911346196</v>
      </c>
      <c r="F52" s="557">
        <v>125.62161643987872</v>
      </c>
      <c r="G52" s="557">
        <v>140.32937086860079</v>
      </c>
      <c r="H52" s="557">
        <v>173.05646686372535</v>
      </c>
      <c r="I52" s="557">
        <v>168.22600393617159</v>
      </c>
      <c r="J52" s="557">
        <v>172.43271595625481</v>
      </c>
      <c r="K52" s="557">
        <v>235.09660046757892</v>
      </c>
      <c r="L52" s="557">
        <v>176.9332123657029</v>
      </c>
      <c r="M52" s="533">
        <v>364.01532234975684</v>
      </c>
    </row>
    <row r="53" spans="1:13" ht="13.8" thickTop="1" x14ac:dyDescent="0.25">
      <c r="A53" s="217" t="s">
        <v>213</v>
      </c>
      <c r="B53" s="558">
        <v>220.8782037782515</v>
      </c>
      <c r="C53" s="48">
        <v>162.27723636016177</v>
      </c>
      <c r="D53" s="559">
        <v>238.16703536522516</v>
      </c>
      <c r="E53" s="49">
        <v>274.59760497864227</v>
      </c>
      <c r="F53" s="49">
        <v>245.54808843084632</v>
      </c>
      <c r="G53" s="49">
        <v>167.68162744266999</v>
      </c>
      <c r="H53" s="49">
        <v>211.02666739251819</v>
      </c>
      <c r="I53" s="49">
        <v>234.36882497351317</v>
      </c>
      <c r="J53" s="49">
        <v>272.52473212790369</v>
      </c>
      <c r="K53" s="49">
        <v>467.55706715695015</v>
      </c>
      <c r="L53" s="49">
        <v>395.58783308251765</v>
      </c>
      <c r="M53" s="534">
        <v>750.82982090094026</v>
      </c>
    </row>
    <row r="54" spans="1:13" x14ac:dyDescent="0.25">
      <c r="A54" s="196" t="s">
        <v>214</v>
      </c>
      <c r="B54" s="560">
        <v>245.28147164666316</v>
      </c>
      <c r="C54" s="535">
        <v>142.10659056895869</v>
      </c>
      <c r="D54" s="561">
        <v>212.44684896989207</v>
      </c>
      <c r="E54" s="562">
        <v>244.65553372053031</v>
      </c>
      <c r="F54" s="562">
        <v>191.90410877114746</v>
      </c>
      <c r="G54" s="562">
        <v>168.40026117821958</v>
      </c>
      <c r="H54" s="562">
        <v>221.23216368348179</v>
      </c>
      <c r="I54" s="562">
        <v>223.99700465351069</v>
      </c>
      <c r="J54" s="562">
        <v>217.31430379115608</v>
      </c>
      <c r="K54" s="562">
        <v>407.00892164677373</v>
      </c>
      <c r="L54" s="562">
        <v>344.66176785324865</v>
      </c>
      <c r="M54" s="536">
        <v>578.48056879837713</v>
      </c>
    </row>
    <row r="55" spans="1:13" x14ac:dyDescent="0.25">
      <c r="A55" s="213" t="s">
        <v>215</v>
      </c>
      <c r="B55" s="573">
        <v>200.16975110921155</v>
      </c>
      <c r="C55" s="537">
        <v>105.42255122266975</v>
      </c>
      <c r="D55" s="553">
        <v>144.1979877703107</v>
      </c>
      <c r="E55" s="574">
        <v>165.7025581354994</v>
      </c>
      <c r="F55" s="574">
        <v>140.75070829935262</v>
      </c>
      <c r="G55" s="574">
        <v>100.72829658466708</v>
      </c>
      <c r="H55" s="574">
        <v>164.04110074855345</v>
      </c>
      <c r="I55" s="574">
        <v>183.0366593856771</v>
      </c>
      <c r="J55" s="574">
        <v>212.35240374150592</v>
      </c>
      <c r="K55" s="574">
        <v>285.44276200478066</v>
      </c>
      <c r="L55" s="574">
        <v>344.80413109895807</v>
      </c>
      <c r="M55" s="538">
        <v>388.4516861508115</v>
      </c>
    </row>
    <row r="56" spans="1:13" x14ac:dyDescent="0.25">
      <c r="A56" s="196" t="s">
        <v>216</v>
      </c>
      <c r="B56" s="560">
        <v>129.1112159765587</v>
      </c>
      <c r="C56" s="535">
        <v>74.469098466153085</v>
      </c>
      <c r="D56" s="561">
        <v>78.536883020383385</v>
      </c>
      <c r="E56" s="562">
        <v>83.161977014351123</v>
      </c>
      <c r="F56" s="562">
        <v>78.173489236380632</v>
      </c>
      <c r="G56" s="562">
        <v>64.032793827000006</v>
      </c>
      <c r="H56" s="562">
        <v>154.18925426737457</v>
      </c>
      <c r="I56" s="562">
        <v>89.774656270808251</v>
      </c>
      <c r="J56" s="562">
        <v>115.2073787944292</v>
      </c>
      <c r="K56" s="562">
        <v>197.9611311404181</v>
      </c>
      <c r="L56" s="562">
        <v>226.37578168597926</v>
      </c>
      <c r="M56" s="536">
        <v>207.77390476379938</v>
      </c>
    </row>
    <row r="57" spans="1:13" x14ac:dyDescent="0.25">
      <c r="A57" s="368" t="s">
        <v>217</v>
      </c>
      <c r="B57" s="563">
        <v>100.43627709525303</v>
      </c>
      <c r="C57" s="539">
        <v>63.661604033333326</v>
      </c>
      <c r="D57" s="539">
        <v>70.621397067254847</v>
      </c>
      <c r="E57" s="539">
        <v>82.400335173341048</v>
      </c>
      <c r="F57" s="539">
        <v>54.019488574035769</v>
      </c>
      <c r="G57" s="539">
        <v>75.490863103289101</v>
      </c>
      <c r="H57" s="539">
        <v>73.254053547656241</v>
      </c>
      <c r="I57" s="539">
        <v>83.717840838799276</v>
      </c>
      <c r="J57" s="539">
        <v>70.567889304140721</v>
      </c>
      <c r="K57" s="539">
        <v>141.44001641425703</v>
      </c>
      <c r="L57" s="539">
        <v>119.1708305595722</v>
      </c>
      <c r="M57" s="540">
        <v>122.52260076223983</v>
      </c>
    </row>
    <row r="58" spans="1:13" ht="13.8" thickBot="1" x14ac:dyDescent="0.3">
      <c r="A58" s="266" t="s">
        <v>218</v>
      </c>
      <c r="B58" s="600">
        <v>96.577169624992791</v>
      </c>
      <c r="C58" s="526">
        <v>0</v>
      </c>
      <c r="D58" s="526">
        <v>60.095078666696431</v>
      </c>
      <c r="E58" s="526">
        <v>48.460199401198615</v>
      </c>
      <c r="F58" s="526">
        <v>43.652318085860053</v>
      </c>
      <c r="G58" s="926" t="s">
        <v>225</v>
      </c>
      <c r="H58" s="526">
        <v>56.540190374285714</v>
      </c>
      <c r="I58" s="526">
        <v>40.444631668888888</v>
      </c>
      <c r="J58" s="526">
        <v>92.890525216058933</v>
      </c>
      <c r="K58" s="526">
        <v>104.80336092360109</v>
      </c>
      <c r="L58" s="526">
        <v>113.65478546144385</v>
      </c>
      <c r="M58" s="527">
        <v>120.78723424858634</v>
      </c>
    </row>
    <row r="59" spans="1:13" ht="13.5" customHeight="1" x14ac:dyDescent="0.25">
      <c r="A59" s="72" t="s">
        <v>224</v>
      </c>
    </row>
    <row r="62" spans="1:13" ht="27" customHeight="1" thickBot="1" x14ac:dyDescent="0.3">
      <c r="A62" s="1053" t="s">
        <v>434</v>
      </c>
      <c r="B62" s="1053"/>
      <c r="C62" s="1053"/>
      <c r="D62" s="1053"/>
      <c r="E62" s="1053"/>
      <c r="F62" s="1053"/>
      <c r="G62" s="1053"/>
      <c r="H62" s="1053"/>
      <c r="I62" s="1053"/>
      <c r="J62" s="1053"/>
      <c r="K62" s="1053"/>
      <c r="L62" s="1053"/>
      <c r="M62" s="1053"/>
    </row>
    <row r="63" spans="1:13" ht="13.5" customHeight="1" thickBot="1" x14ac:dyDescent="0.3">
      <c r="A63" s="40"/>
      <c r="B63" s="1061" t="s">
        <v>898</v>
      </c>
      <c r="C63" s="1062"/>
      <c r="D63" s="1062"/>
      <c r="E63" s="1062"/>
      <c r="F63" s="1062"/>
      <c r="G63" s="1062"/>
      <c r="H63" s="1062"/>
      <c r="I63" s="1062"/>
      <c r="J63" s="1062"/>
      <c r="K63" s="1062"/>
      <c r="L63" s="1062"/>
      <c r="M63" s="1062"/>
    </row>
    <row r="64" spans="1:13" ht="24.6" thickBot="1" x14ac:dyDescent="0.3">
      <c r="A64" s="310"/>
      <c r="B64" s="311" t="s">
        <v>180</v>
      </c>
      <c r="C64" s="312" t="s">
        <v>199</v>
      </c>
      <c r="D64" s="313" t="s">
        <v>200</v>
      </c>
      <c r="E64" s="313" t="s">
        <v>201</v>
      </c>
      <c r="F64" s="313" t="s">
        <v>202</v>
      </c>
      <c r="G64" s="313" t="s">
        <v>203</v>
      </c>
      <c r="H64" s="313" t="s">
        <v>204</v>
      </c>
      <c r="I64" s="313" t="s">
        <v>205</v>
      </c>
      <c r="J64" s="313" t="s">
        <v>206</v>
      </c>
      <c r="K64" s="313" t="s">
        <v>207</v>
      </c>
      <c r="L64" s="313" t="s">
        <v>208</v>
      </c>
      <c r="M64" s="314" t="s">
        <v>209</v>
      </c>
    </row>
    <row r="65" spans="1:13" ht="13.8" thickBot="1" x14ac:dyDescent="0.3">
      <c r="A65" s="284" t="s">
        <v>180</v>
      </c>
      <c r="B65" s="285">
        <v>0.1113624468766532</v>
      </c>
      <c r="C65" s="286">
        <v>0.13438993436424984</v>
      </c>
      <c r="D65" s="287">
        <v>0.17938933018841241</v>
      </c>
      <c r="E65" s="287">
        <v>0.234044739660898</v>
      </c>
      <c r="F65" s="287">
        <v>0.5138134730619246</v>
      </c>
      <c r="G65" s="287">
        <v>-1.8078592291012496E-2</v>
      </c>
      <c r="H65" s="287">
        <v>0.14604221212768342</v>
      </c>
      <c r="I65" s="287">
        <v>-0.12341684967664779</v>
      </c>
      <c r="J65" s="287">
        <v>9.4388344944274172E-2</v>
      </c>
      <c r="K65" s="287">
        <v>0.10969880195793724</v>
      </c>
      <c r="L65" s="287">
        <v>-0.10733322934750056</v>
      </c>
      <c r="M65" s="288">
        <v>0.51674009588415659</v>
      </c>
    </row>
    <row r="66" spans="1:13" ht="13.8" thickTop="1" x14ac:dyDescent="0.25">
      <c r="A66" s="299" t="s">
        <v>213</v>
      </c>
      <c r="B66" s="300">
        <v>0.11598532435882847</v>
      </c>
      <c r="C66" s="301">
        <v>0.10790454331814514</v>
      </c>
      <c r="D66" s="302">
        <v>0.11573126655852684</v>
      </c>
      <c r="E66" s="302">
        <v>0.32399222869132926</v>
      </c>
      <c r="F66" s="302">
        <v>0.48815780579844237</v>
      </c>
      <c r="G66" s="302">
        <v>-1.0777225613235464E-3</v>
      </c>
      <c r="H66" s="302">
        <v>-5.8424747559054913E-2</v>
      </c>
      <c r="I66" s="302">
        <v>-7.3037281430469281E-2</v>
      </c>
      <c r="J66" s="302">
        <v>0.33466585934577964</v>
      </c>
      <c r="K66" s="302">
        <v>-2.1568069326470374E-2</v>
      </c>
      <c r="L66" s="302">
        <v>-0.23903097331634893</v>
      </c>
      <c r="M66" s="303">
        <v>0.38821206930681873</v>
      </c>
    </row>
    <row r="67" spans="1:13" x14ac:dyDescent="0.25">
      <c r="A67" s="289" t="s">
        <v>214</v>
      </c>
      <c r="B67" s="290">
        <v>-3.684723066903528E-2</v>
      </c>
      <c r="C67" s="291">
        <v>3.9848796486530835E-2</v>
      </c>
      <c r="D67" s="292">
        <v>0.16448139410235729</v>
      </c>
      <c r="E67" s="292">
        <v>0.17395505449836879</v>
      </c>
      <c r="F67" s="292">
        <v>0.19505928378322079</v>
      </c>
      <c r="G67" s="292">
        <v>-3.0328401857712795E-2</v>
      </c>
      <c r="H67" s="292">
        <v>4.0005774026234286E-2</v>
      </c>
      <c r="I67" s="292">
        <v>-4.4873895395424634E-2</v>
      </c>
      <c r="J67" s="292">
        <v>-0.17368204743309856</v>
      </c>
      <c r="K67" s="292">
        <v>-9.9456759261262739E-5</v>
      </c>
      <c r="L67" s="292">
        <v>4.7914452528168283E-3</v>
      </c>
      <c r="M67" s="293">
        <v>0.12357725127146435</v>
      </c>
    </row>
    <row r="68" spans="1:13" x14ac:dyDescent="0.25">
      <c r="A68" s="304" t="s">
        <v>215</v>
      </c>
      <c r="B68" s="305">
        <v>-3.4615474999899476E-3</v>
      </c>
      <c r="C68" s="306">
        <v>0.21112223257527618</v>
      </c>
      <c r="D68" s="307">
        <v>6.8102846310632792E-2</v>
      </c>
      <c r="E68" s="307">
        <v>0.13001085870988049</v>
      </c>
      <c r="F68" s="307">
        <v>0.20473148332888291</v>
      </c>
      <c r="G68" s="307">
        <v>-2.861405334437761E-2</v>
      </c>
      <c r="H68" s="307">
        <v>2.471258671544696E-2</v>
      </c>
      <c r="I68" s="307">
        <v>-6.7960269544970586E-2</v>
      </c>
      <c r="J68" s="307">
        <v>4.0490900921746897E-2</v>
      </c>
      <c r="K68" s="307">
        <v>2.2723279475310054E-2</v>
      </c>
      <c r="L68" s="307">
        <v>0.20225956610661089</v>
      </c>
      <c r="M68" s="309">
        <v>-0.10641562430507734</v>
      </c>
    </row>
    <row r="69" spans="1:13" x14ac:dyDescent="0.25">
      <c r="A69" s="289" t="s">
        <v>216</v>
      </c>
      <c r="B69" s="290">
        <v>5.152944295538231E-2</v>
      </c>
      <c r="C69" s="291">
        <v>0.24810747934237631</v>
      </c>
      <c r="D69" s="292">
        <v>0.15581029067705088</v>
      </c>
      <c r="E69" s="292">
        <v>-0.14182061350408326</v>
      </c>
      <c r="F69" s="292">
        <v>-3.0462570726252691E-2</v>
      </c>
      <c r="G69" s="292">
        <v>-0.45171370795941501</v>
      </c>
      <c r="H69" s="292">
        <v>0.18761457534737747</v>
      </c>
      <c r="I69" s="292">
        <v>-0.32995591104211219</v>
      </c>
      <c r="J69" s="292">
        <v>-1.609742327651531E-2</v>
      </c>
      <c r="K69" s="292">
        <v>9.7359758103479299E-2</v>
      </c>
      <c r="L69" s="292">
        <v>0.18566387751698854</v>
      </c>
      <c r="M69" s="293">
        <v>-1.5987421261597135E-2</v>
      </c>
    </row>
    <row r="70" spans="1:13" x14ac:dyDescent="0.25">
      <c r="A70" s="359" t="s">
        <v>217</v>
      </c>
      <c r="B70" s="340">
        <v>8.7777183512000478E-2</v>
      </c>
      <c r="C70" s="360">
        <v>0.22196931352560401</v>
      </c>
      <c r="D70" s="361">
        <v>0.38206080638288786</v>
      </c>
      <c r="E70" s="361">
        <v>0.20621781941304662</v>
      </c>
      <c r="F70" s="361">
        <v>0.1428969632316297</v>
      </c>
      <c r="G70" s="361">
        <v>-0.26194679236638252</v>
      </c>
      <c r="H70" s="361">
        <v>9.7728902406964302E-2</v>
      </c>
      <c r="I70" s="361">
        <v>0.72007746412904616</v>
      </c>
      <c r="J70" s="361">
        <v>-0.18731876083756549</v>
      </c>
      <c r="K70" s="361">
        <v>0.11347647297688135</v>
      </c>
      <c r="L70" s="361">
        <v>3.6155208453003684E-3</v>
      </c>
      <c r="M70" s="362">
        <v>-0.30140596139967868</v>
      </c>
    </row>
    <row r="71" spans="1:13" ht="13.8" thickBot="1" x14ac:dyDescent="0.3">
      <c r="A71" s="294" t="s">
        <v>218</v>
      </c>
      <c r="B71" s="295">
        <v>0.19493463551556123</v>
      </c>
      <c r="C71" s="610">
        <v>-1</v>
      </c>
      <c r="D71" s="611">
        <v>0.47711585665269585</v>
      </c>
      <c r="E71" s="611">
        <v>-0.2359747736998018</v>
      </c>
      <c r="F71" s="611">
        <v>-0.11363292336062603</v>
      </c>
      <c r="G71" s="927" t="s">
        <v>225</v>
      </c>
      <c r="H71" s="611">
        <v>-0.11052879663162263</v>
      </c>
      <c r="I71" s="611">
        <v>-0.3319626127398887</v>
      </c>
      <c r="J71" s="611">
        <v>0.33973385855905769</v>
      </c>
      <c r="K71" s="611">
        <v>4.0427122877410682E-2</v>
      </c>
      <c r="L71" s="611">
        <v>0.15078707506829048</v>
      </c>
      <c r="M71" s="613">
        <v>0.19161005866265901</v>
      </c>
    </row>
    <row r="72" spans="1:13" x14ac:dyDescent="0.25">
      <c r="A72" s="72" t="s">
        <v>224</v>
      </c>
    </row>
    <row r="75" spans="1:13" ht="13.8" thickBot="1" x14ac:dyDescent="0.3">
      <c r="A75" s="1055" t="s">
        <v>435</v>
      </c>
      <c r="B75" s="1055"/>
      <c r="C75" s="1055"/>
      <c r="D75" s="1055"/>
      <c r="E75" s="1055"/>
      <c r="F75" s="1055"/>
      <c r="G75" s="1055"/>
      <c r="H75" s="1055"/>
      <c r="I75" s="1055"/>
      <c r="J75" s="1055"/>
      <c r="K75" s="1055"/>
      <c r="L75" s="1055"/>
      <c r="M75" s="1055"/>
    </row>
    <row r="76" spans="1:13" ht="24.6" thickBot="1" x14ac:dyDescent="0.3">
      <c r="A76" s="255"/>
      <c r="B76" s="257" t="s">
        <v>180</v>
      </c>
      <c r="C76" s="190" t="s">
        <v>199</v>
      </c>
      <c r="D76" s="232" t="s">
        <v>200</v>
      </c>
      <c r="E76" s="258" t="s">
        <v>201</v>
      </c>
      <c r="F76" s="258" t="s">
        <v>202</v>
      </c>
      <c r="G76" s="258" t="s">
        <v>203</v>
      </c>
      <c r="H76" s="258" t="s">
        <v>204</v>
      </c>
      <c r="I76" s="258" t="s">
        <v>205</v>
      </c>
      <c r="J76" s="258" t="s">
        <v>206</v>
      </c>
      <c r="K76" s="258" t="s">
        <v>207</v>
      </c>
      <c r="L76" s="258" t="s">
        <v>208</v>
      </c>
      <c r="M76" s="192" t="s">
        <v>209</v>
      </c>
    </row>
    <row r="77" spans="1:13" ht="13.8" thickBot="1" x14ac:dyDescent="0.3">
      <c r="A77" s="544" t="s">
        <v>180</v>
      </c>
      <c r="B77" s="602">
        <v>639.37721828493716</v>
      </c>
      <c r="C77" s="532">
        <v>267.16593126020678</v>
      </c>
      <c r="D77" s="556">
        <v>505.26915630844923</v>
      </c>
      <c r="E77" s="557">
        <v>652.93681708101838</v>
      </c>
      <c r="F77" s="557">
        <v>527.79303698381739</v>
      </c>
      <c r="G77" s="557">
        <v>231.09272884587969</v>
      </c>
      <c r="H77" s="557">
        <v>570.32642478481432</v>
      </c>
      <c r="I77" s="557">
        <v>649.56526881488446</v>
      </c>
      <c r="J77" s="557">
        <v>740.48316763140883</v>
      </c>
      <c r="K77" s="557">
        <v>1314.922781825619</v>
      </c>
      <c r="L77" s="557">
        <v>1750.3200885934502</v>
      </c>
      <c r="M77" s="533">
        <v>1501.0049070272448</v>
      </c>
    </row>
    <row r="78" spans="1:13" ht="13.8" thickTop="1" x14ac:dyDescent="0.25">
      <c r="A78" s="217" t="s">
        <v>213</v>
      </c>
      <c r="B78" s="558">
        <v>220.8782037782515</v>
      </c>
      <c r="C78" s="48">
        <v>162.27723636016177</v>
      </c>
      <c r="D78" s="559">
        <v>238.16703536522516</v>
      </c>
      <c r="E78" s="49">
        <v>274.59760497864227</v>
      </c>
      <c r="F78" s="49">
        <v>245.54808843084632</v>
      </c>
      <c r="G78" s="49">
        <v>167.68162744266999</v>
      </c>
      <c r="H78" s="49">
        <v>211.02666739251819</v>
      </c>
      <c r="I78" s="49">
        <v>234.36882497351317</v>
      </c>
      <c r="J78" s="49">
        <v>272.52473212790369</v>
      </c>
      <c r="K78" s="49">
        <v>467.55706715695015</v>
      </c>
      <c r="L78" s="49">
        <v>395.58783308251765</v>
      </c>
      <c r="M78" s="534">
        <v>750.82982090094026</v>
      </c>
    </row>
    <row r="79" spans="1:13" x14ac:dyDescent="0.25">
      <c r="A79" s="196" t="s">
        <v>214</v>
      </c>
      <c r="B79" s="560">
        <v>588.17389552473037</v>
      </c>
      <c r="C79" s="535">
        <v>314.82663501045317</v>
      </c>
      <c r="D79" s="561">
        <v>516.15725651959667</v>
      </c>
      <c r="E79" s="562">
        <v>606.70386582709648</v>
      </c>
      <c r="F79" s="562">
        <v>458.88806031059966</v>
      </c>
      <c r="G79" s="562">
        <v>430.82575057196402</v>
      </c>
      <c r="H79" s="562">
        <v>563.65171169077882</v>
      </c>
      <c r="I79" s="562">
        <v>554.58513693043153</v>
      </c>
      <c r="J79" s="562">
        <v>571.33529819731564</v>
      </c>
      <c r="K79" s="562">
        <v>982.31537562103301</v>
      </c>
      <c r="L79" s="562">
        <v>841.96752499096124</v>
      </c>
      <c r="M79" s="536">
        <v>1335.3928508461195</v>
      </c>
    </row>
    <row r="80" spans="1:13" x14ac:dyDescent="0.25">
      <c r="A80" s="213" t="s">
        <v>215</v>
      </c>
      <c r="B80" s="573">
        <v>1012.8294544134075</v>
      </c>
      <c r="C80" s="537">
        <v>569.35939933807822</v>
      </c>
      <c r="D80" s="553">
        <v>713.61780499927556</v>
      </c>
      <c r="E80" s="574">
        <v>832.09305720478767</v>
      </c>
      <c r="F80" s="574">
        <v>676.96417875455074</v>
      </c>
      <c r="G80" s="574">
        <v>626.14526105754908</v>
      </c>
      <c r="H80" s="574">
        <v>780.67750988780824</v>
      </c>
      <c r="I80" s="574">
        <v>855.85284279771372</v>
      </c>
      <c r="J80" s="574">
        <v>1109.7716666054905</v>
      </c>
      <c r="K80" s="574">
        <v>1425.9008285890916</v>
      </c>
      <c r="L80" s="574">
        <v>1717.9216105127891</v>
      </c>
      <c r="M80" s="538">
        <v>1891.8293849291374</v>
      </c>
    </row>
    <row r="81" spans="1:13" x14ac:dyDescent="0.25">
      <c r="A81" s="196" t="s">
        <v>216</v>
      </c>
      <c r="B81" s="560">
        <v>1390.691327629122</v>
      </c>
      <c r="C81" s="535">
        <v>822.98360556388809</v>
      </c>
      <c r="D81" s="561">
        <v>923.95801641749472</v>
      </c>
      <c r="E81" s="562">
        <v>933.23957391944725</v>
      </c>
      <c r="F81" s="562">
        <v>860.55052903480328</v>
      </c>
      <c r="G81" s="562">
        <v>640.32793827</v>
      </c>
      <c r="H81" s="562">
        <v>1485.8220693216106</v>
      </c>
      <c r="I81" s="562">
        <v>845.12420893534431</v>
      </c>
      <c r="J81" s="562">
        <v>1284.2019194361856</v>
      </c>
      <c r="K81" s="562">
        <v>2074.0958009521937</v>
      </c>
      <c r="L81" s="562">
        <v>2225.8531059959764</v>
      </c>
      <c r="M81" s="536">
        <v>2193.4070229618346</v>
      </c>
    </row>
    <row r="82" spans="1:13" x14ac:dyDescent="0.25">
      <c r="A82" s="368" t="s">
        <v>217</v>
      </c>
      <c r="B82" s="563">
        <v>2376.9292852798867</v>
      </c>
      <c r="C82" s="539">
        <v>1336.8936847</v>
      </c>
      <c r="D82" s="539">
        <v>1547.5661720149533</v>
      </c>
      <c r="E82" s="539">
        <v>2000.6435111037858</v>
      </c>
      <c r="F82" s="539">
        <v>1216.7915670241068</v>
      </c>
      <c r="G82" s="539">
        <v>2071.8964585536078</v>
      </c>
      <c r="H82" s="539">
        <v>1595.2511493834174</v>
      </c>
      <c r="I82" s="539">
        <v>2007.0228935235314</v>
      </c>
      <c r="J82" s="539">
        <v>1584.6694656555917</v>
      </c>
      <c r="K82" s="539">
        <v>3725.3768212800755</v>
      </c>
      <c r="L82" s="539">
        <v>3012.6114963775781</v>
      </c>
      <c r="M82" s="540">
        <v>2791.7194520457233</v>
      </c>
    </row>
    <row r="83" spans="1:13" ht="13.8" thickBot="1" x14ac:dyDescent="0.3">
      <c r="A83" s="266" t="s">
        <v>218</v>
      </c>
      <c r="B83" s="600">
        <v>6975.3262719555632</v>
      </c>
      <c r="C83" s="526">
        <v>0</v>
      </c>
      <c r="D83" s="526">
        <v>2617.4141969299121</v>
      </c>
      <c r="E83" s="526">
        <v>6477.8800285610623</v>
      </c>
      <c r="F83" s="526">
        <v>1522.1487948141219</v>
      </c>
      <c r="G83" s="926" t="s">
        <v>225</v>
      </c>
      <c r="H83" s="526">
        <v>1978.9066631000001</v>
      </c>
      <c r="I83" s="526">
        <v>3640.0168502000001</v>
      </c>
      <c r="J83" s="526">
        <v>6908.1195925279308</v>
      </c>
      <c r="K83" s="526">
        <v>7739.5188261121411</v>
      </c>
      <c r="L83" s="526">
        <v>9038.8112502430431</v>
      </c>
      <c r="M83" s="527">
        <v>4172.4668422269406</v>
      </c>
    </row>
    <row r="84" spans="1:13" ht="13.5" customHeight="1" x14ac:dyDescent="0.25">
      <c r="A84" s="72" t="s">
        <v>224</v>
      </c>
    </row>
    <row r="87" spans="1:13" ht="27" customHeight="1" thickBot="1" x14ac:dyDescent="0.3">
      <c r="A87" s="1053" t="s">
        <v>436</v>
      </c>
      <c r="B87" s="1053"/>
      <c r="C87" s="1053"/>
      <c r="D87" s="1053"/>
      <c r="E87" s="1053"/>
      <c r="F87" s="1053"/>
      <c r="G87" s="1053"/>
      <c r="H87" s="1053"/>
      <c r="I87" s="1053"/>
      <c r="J87" s="1053"/>
      <c r="K87" s="1053"/>
      <c r="L87" s="1053"/>
      <c r="M87" s="1053"/>
    </row>
    <row r="88" spans="1:13" ht="13.5" customHeight="1" thickBot="1" x14ac:dyDescent="0.3">
      <c r="A88" s="40"/>
      <c r="B88" s="1061" t="s">
        <v>898</v>
      </c>
      <c r="C88" s="1062"/>
      <c r="D88" s="1062"/>
      <c r="E88" s="1062"/>
      <c r="F88" s="1062"/>
      <c r="G88" s="1062"/>
      <c r="H88" s="1062"/>
      <c r="I88" s="1062"/>
      <c r="J88" s="1062"/>
      <c r="K88" s="1062"/>
      <c r="L88" s="1062"/>
      <c r="M88" s="1062"/>
    </row>
    <row r="89" spans="1:13" ht="24.6" thickBot="1" x14ac:dyDescent="0.3">
      <c r="A89" s="310"/>
      <c r="B89" s="311" t="s">
        <v>180</v>
      </c>
      <c r="C89" s="312" t="s">
        <v>199</v>
      </c>
      <c r="D89" s="313" t="s">
        <v>200</v>
      </c>
      <c r="E89" s="313" t="s">
        <v>201</v>
      </c>
      <c r="F89" s="313" t="s">
        <v>202</v>
      </c>
      <c r="G89" s="313" t="s">
        <v>203</v>
      </c>
      <c r="H89" s="313" t="s">
        <v>204</v>
      </c>
      <c r="I89" s="313" t="s">
        <v>205</v>
      </c>
      <c r="J89" s="313" t="s">
        <v>206</v>
      </c>
      <c r="K89" s="313" t="s">
        <v>207</v>
      </c>
      <c r="L89" s="313" t="s">
        <v>208</v>
      </c>
      <c r="M89" s="314" t="s">
        <v>209</v>
      </c>
    </row>
    <row r="90" spans="1:13" ht="13.8" thickBot="1" x14ac:dyDescent="0.3">
      <c r="A90" s="284" t="s">
        <v>180</v>
      </c>
      <c r="B90" s="285">
        <v>-2.8707790543048617E-2</v>
      </c>
      <c r="C90" s="286">
        <v>0.14004734192985402</v>
      </c>
      <c r="D90" s="287">
        <v>9.5091578467543236E-4</v>
      </c>
      <c r="E90" s="287">
        <v>7.8719161831106943E-2</v>
      </c>
      <c r="F90" s="287">
        <v>-6.7482608370544539E-2</v>
      </c>
      <c r="G90" s="287">
        <v>-0.17258175139514131</v>
      </c>
      <c r="H90" s="287">
        <v>-1.1668919496856445E-2</v>
      </c>
      <c r="I90" s="287">
        <v>-8.901166669789351E-3</v>
      </c>
      <c r="J90" s="287">
        <v>-0.10013565500682564</v>
      </c>
      <c r="K90" s="287">
        <v>1.2749607641687311E-2</v>
      </c>
      <c r="L90" s="287">
        <v>0.39863797324654926</v>
      </c>
      <c r="M90" s="288">
        <v>-0.15325992329512828</v>
      </c>
    </row>
    <row r="91" spans="1:13" ht="13.8" thickTop="1" x14ac:dyDescent="0.25">
      <c r="A91" s="299" t="s">
        <v>213</v>
      </c>
      <c r="B91" s="300">
        <v>0.11598532435882847</v>
      </c>
      <c r="C91" s="301">
        <v>0.10790454331814514</v>
      </c>
      <c r="D91" s="302">
        <v>0.11573126655852684</v>
      </c>
      <c r="E91" s="302">
        <v>0.32399222869132926</v>
      </c>
      <c r="F91" s="302">
        <v>0.48815780579844237</v>
      </c>
      <c r="G91" s="302">
        <v>-1.0777225613235464E-3</v>
      </c>
      <c r="H91" s="302">
        <v>-5.8424747559054913E-2</v>
      </c>
      <c r="I91" s="302">
        <v>-7.3037281430469281E-2</v>
      </c>
      <c r="J91" s="302">
        <v>0.33466585934577964</v>
      </c>
      <c r="K91" s="302">
        <v>-2.1568069326470374E-2</v>
      </c>
      <c r="L91" s="302">
        <v>-0.23903097331634893</v>
      </c>
      <c r="M91" s="303">
        <v>0.38821206930681873</v>
      </c>
    </row>
    <row r="92" spans="1:13" x14ac:dyDescent="0.25">
      <c r="A92" s="289" t="s">
        <v>214</v>
      </c>
      <c r="B92" s="290">
        <v>-4.5750856631544323E-2</v>
      </c>
      <c r="C92" s="291">
        <v>-1.941368682358946E-3</v>
      </c>
      <c r="D92" s="292">
        <v>0.14787734418534115</v>
      </c>
      <c r="E92" s="292">
        <v>0.19870792025216955</v>
      </c>
      <c r="F92" s="292">
        <v>0.17716645370704898</v>
      </c>
      <c r="G92" s="292">
        <v>8.3732009099848348E-3</v>
      </c>
      <c r="H92" s="292">
        <v>9.0218034727526542E-2</v>
      </c>
      <c r="I92" s="292">
        <v>-6.4019297116036045E-2</v>
      </c>
      <c r="J92" s="292">
        <v>-0.1210686598412225</v>
      </c>
      <c r="K92" s="292">
        <v>1.7868366113245271E-2</v>
      </c>
      <c r="L92" s="292">
        <v>7.5934616121795528E-3</v>
      </c>
      <c r="M92" s="293">
        <v>2.8839875843394314E-2</v>
      </c>
    </row>
    <row r="93" spans="1:13" x14ac:dyDescent="0.25">
      <c r="A93" s="304" t="s">
        <v>215</v>
      </c>
      <c r="B93" s="305">
        <v>-1.1066978278756912E-2</v>
      </c>
      <c r="C93" s="306">
        <v>0.22677329774424027</v>
      </c>
      <c r="D93" s="307">
        <v>3.244005091501978E-2</v>
      </c>
      <c r="E93" s="307">
        <v>0.11414063465216628</v>
      </c>
      <c r="F93" s="307">
        <v>0.15329337841835233</v>
      </c>
      <c r="G93" s="307">
        <v>0.22712589562628094</v>
      </c>
      <c r="H93" s="307">
        <v>-8.3808594914907664E-2</v>
      </c>
      <c r="I93" s="307">
        <v>-0.13287614521151558</v>
      </c>
      <c r="J93" s="307">
        <v>9.5235901114398391E-2</v>
      </c>
      <c r="K93" s="307">
        <v>-2.1243906666804757E-2</v>
      </c>
      <c r="L93" s="307">
        <v>0.18206808427367771</v>
      </c>
      <c r="M93" s="309">
        <v>-0.1464756793723776</v>
      </c>
    </row>
    <row r="94" spans="1:13" x14ac:dyDescent="0.25">
      <c r="A94" s="289" t="s">
        <v>216</v>
      </c>
      <c r="B94" s="290">
        <v>2.318515998248083E-2</v>
      </c>
      <c r="C94" s="291">
        <v>3.3796023495261451E-2</v>
      </c>
      <c r="D94" s="292">
        <v>0.11339108316373281</v>
      </c>
      <c r="E94" s="292">
        <v>-0.11548487891987658</v>
      </c>
      <c r="F94" s="292">
        <v>2.9377499837246246E-2</v>
      </c>
      <c r="G94" s="292">
        <v>-0.40332941007349699</v>
      </c>
      <c r="H94" s="292">
        <v>0.13382525675623747</v>
      </c>
      <c r="I94" s="292">
        <v>-0.40596222463760057</v>
      </c>
      <c r="J94" s="292">
        <v>-3.2796995962434128E-3</v>
      </c>
      <c r="K94" s="292">
        <v>6.0757402902823943E-2</v>
      </c>
      <c r="L94" s="292">
        <v>0.11810524217989693</v>
      </c>
      <c r="M94" s="293">
        <v>-0.13102211120257978</v>
      </c>
    </row>
    <row r="95" spans="1:13" x14ac:dyDescent="0.25">
      <c r="A95" s="359" t="s">
        <v>217</v>
      </c>
      <c r="B95" s="340">
        <v>0.11120716091363758</v>
      </c>
      <c r="C95" s="360">
        <v>-2.3468655197489974E-2</v>
      </c>
      <c r="D95" s="361">
        <v>0.21438450311697244</v>
      </c>
      <c r="E95" s="361">
        <v>0.39567082879241577</v>
      </c>
      <c r="F95" s="361">
        <v>-2.8194398879403892E-2</v>
      </c>
      <c r="G95" s="361">
        <v>-0.32478812037250049</v>
      </c>
      <c r="H95" s="361">
        <v>0.16579318992751269</v>
      </c>
      <c r="I95" s="361">
        <v>0.37455163461444196</v>
      </c>
      <c r="J95" s="361">
        <v>-0.14740749732362013</v>
      </c>
      <c r="K95" s="361">
        <v>0.45317625681161866</v>
      </c>
      <c r="L95" s="361">
        <v>5.6998585129647727E-2</v>
      </c>
      <c r="M95" s="362">
        <v>-0.25894632088947866</v>
      </c>
    </row>
    <row r="96" spans="1:13" ht="13.8" thickBot="1" x14ac:dyDescent="0.3">
      <c r="A96" s="294" t="s">
        <v>218</v>
      </c>
      <c r="B96" s="295">
        <v>0.30275722795958071</v>
      </c>
      <c r="C96" s="610">
        <v>-1</v>
      </c>
      <c r="D96" s="611">
        <v>0.90298629205485037</v>
      </c>
      <c r="E96" s="611">
        <v>0.18318941665557187</v>
      </c>
      <c r="F96" s="611">
        <v>-0.62695947518184525</v>
      </c>
      <c r="G96" s="927" t="s">
        <v>225</v>
      </c>
      <c r="H96" s="611">
        <v>-0.59994943833703351</v>
      </c>
      <c r="I96" s="611">
        <v>0.15947817574837653</v>
      </c>
      <c r="J96" s="611">
        <v>0.50923313860852937</v>
      </c>
      <c r="K96" s="611">
        <v>0.22191304889375463</v>
      </c>
      <c r="L96" s="611">
        <v>0.86198363772637343</v>
      </c>
      <c r="M96" s="613">
        <v>-0.33807906590989256</v>
      </c>
    </row>
    <row r="97" spans="1:1" x14ac:dyDescent="0.25">
      <c r="A97" s="72" t="s">
        <v>224</v>
      </c>
    </row>
  </sheetData>
  <mergeCells count="11">
    <mergeCell ref="A1:M1"/>
    <mergeCell ref="A13:M13"/>
    <mergeCell ref="A25:M25"/>
    <mergeCell ref="A37:M37"/>
    <mergeCell ref="B38:M38"/>
    <mergeCell ref="B88:M88"/>
    <mergeCell ref="A50:M50"/>
    <mergeCell ref="A62:M62"/>
    <mergeCell ref="B63:M63"/>
    <mergeCell ref="A75:M75"/>
    <mergeCell ref="A87:M87"/>
  </mergeCells>
  <pageMargins left="0.78740157480314965" right="0.59055118110236227" top="0.78740157480314965" bottom="0.39370078740157483" header="0" footer="0.39370078740157483"/>
  <pageSetup paperSize="9" scale="91" fitToHeight="0" orientation="landscape" r:id="rId1"/>
  <headerFooter scaleWithDoc="0">
    <oddFooter>&amp;R&amp;9&amp;P</oddFooter>
  </headerFooter>
  <rowBreaks count="2" manualBreakCount="2">
    <brk id="36" max="16383" man="1"/>
    <brk id="74" max="16383" man="1"/>
  </rowBreaks>
  <legacyDrawingHF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5"/>
  <sheetViews>
    <sheetView showZeros="0" zoomScaleNormal="100" workbookViewId="0"/>
  </sheetViews>
  <sheetFormatPr baseColWidth="10" defaultRowHeight="13.2" x14ac:dyDescent="0.25"/>
  <cols>
    <col min="1" max="1" width="18.109375" customWidth="1"/>
    <col min="2" max="2" width="12.33203125" bestFit="1" customWidth="1"/>
    <col min="3" max="3" width="10.88671875" bestFit="1" customWidth="1"/>
    <col min="4" max="4" width="10.5546875" bestFit="1" customWidth="1"/>
    <col min="5" max="5" width="10.88671875" bestFit="1" customWidth="1"/>
    <col min="6" max="9" width="9.88671875" bestFit="1" customWidth="1"/>
    <col min="10" max="13" width="10.88671875" bestFit="1" customWidth="1"/>
  </cols>
  <sheetData>
    <row r="1" spans="1:13" ht="13.8" thickBot="1" x14ac:dyDescent="0.3">
      <c r="A1" s="1055" t="s">
        <v>421</v>
      </c>
      <c r="B1" s="1055"/>
      <c r="C1" s="1055"/>
      <c r="D1" s="1055"/>
      <c r="E1" s="1055"/>
      <c r="F1" s="1055"/>
      <c r="G1" s="1055"/>
      <c r="H1" s="1055"/>
      <c r="I1" s="1055"/>
      <c r="J1" s="1055"/>
      <c r="K1" s="1055"/>
      <c r="L1" s="1055"/>
      <c r="M1" s="1055"/>
    </row>
    <row r="2" spans="1:13" ht="24.6" thickBot="1" x14ac:dyDescent="0.3">
      <c r="A2" s="255"/>
      <c r="B2" s="257" t="s">
        <v>180</v>
      </c>
      <c r="C2" s="190" t="s">
        <v>199</v>
      </c>
      <c r="D2" s="232" t="s">
        <v>200</v>
      </c>
      <c r="E2" s="258" t="s">
        <v>201</v>
      </c>
      <c r="F2" s="258" t="s">
        <v>202</v>
      </c>
      <c r="G2" s="258" t="s">
        <v>203</v>
      </c>
      <c r="H2" s="258" t="s">
        <v>204</v>
      </c>
      <c r="I2" s="258" t="s">
        <v>205</v>
      </c>
      <c r="J2" s="258" t="s">
        <v>206</v>
      </c>
      <c r="K2" s="258" t="s">
        <v>207</v>
      </c>
      <c r="L2" s="258" t="s">
        <v>208</v>
      </c>
      <c r="M2" s="192" t="s">
        <v>209</v>
      </c>
    </row>
    <row r="3" spans="1:13" ht="13.8" thickBot="1" x14ac:dyDescent="0.3">
      <c r="A3" s="193" t="s">
        <v>180</v>
      </c>
      <c r="B3" s="601">
        <v>1503943696.0039394</v>
      </c>
      <c r="C3" s="194">
        <v>221227926.28674906</v>
      </c>
      <c r="D3" s="261">
        <v>85074856.711191222</v>
      </c>
      <c r="E3" s="262">
        <v>148109904.02394503</v>
      </c>
      <c r="F3" s="262">
        <v>45422440.182165094</v>
      </c>
      <c r="G3" s="262">
        <v>27113387.852397438</v>
      </c>
      <c r="H3" s="262">
        <v>39615451.137618102</v>
      </c>
      <c r="I3" s="262">
        <v>69674309.216881797</v>
      </c>
      <c r="J3" s="262">
        <v>267071807.75631112</v>
      </c>
      <c r="K3" s="262">
        <v>100929491.4323747</v>
      </c>
      <c r="L3" s="262">
        <v>226769910.84705985</v>
      </c>
      <c r="M3" s="195">
        <v>272934210.55724585</v>
      </c>
    </row>
    <row r="4" spans="1:13" ht="13.8" thickTop="1" x14ac:dyDescent="0.25">
      <c r="A4" s="250" t="s">
        <v>219</v>
      </c>
      <c r="B4" s="273">
        <v>898333024.09338892</v>
      </c>
      <c r="C4" s="35">
        <v>102032851.17430685</v>
      </c>
      <c r="D4" s="274">
        <v>60176805.849856667</v>
      </c>
      <c r="E4" s="37">
        <v>108268096.92979123</v>
      </c>
      <c r="F4" s="37">
        <v>30319287.537008371</v>
      </c>
      <c r="G4" s="37">
        <v>20160359.912129983</v>
      </c>
      <c r="H4" s="37">
        <v>27169120.695622988</v>
      </c>
      <c r="I4" s="37">
        <v>55762714.388771936</v>
      </c>
      <c r="J4" s="37">
        <v>173250029.2462219</v>
      </c>
      <c r="K4" s="37">
        <v>53805410.791785546</v>
      </c>
      <c r="L4" s="37">
        <v>73104750.832844138</v>
      </c>
      <c r="M4" s="224">
        <v>194283596.73504928</v>
      </c>
    </row>
    <row r="5" spans="1:13" x14ac:dyDescent="0.25">
      <c r="A5" s="196" t="s">
        <v>220</v>
      </c>
      <c r="B5" s="263">
        <v>329112687.96055353</v>
      </c>
      <c r="C5" s="197">
        <v>66147134.79588262</v>
      </c>
      <c r="D5" s="264">
        <v>11456278.570753707</v>
      </c>
      <c r="E5" s="265">
        <v>22123448.962689385</v>
      </c>
      <c r="F5" s="265">
        <v>5175864.3336135056</v>
      </c>
      <c r="G5" s="265">
        <v>1042853.1289062679</v>
      </c>
      <c r="H5" s="265">
        <v>7461754.5971719716</v>
      </c>
      <c r="I5" s="265">
        <v>7429110.7283402123</v>
      </c>
      <c r="J5" s="265">
        <v>65047493.093807124</v>
      </c>
      <c r="K5" s="265">
        <v>36456162.622993588</v>
      </c>
      <c r="L5" s="265">
        <v>94047240.622165635</v>
      </c>
      <c r="M5" s="198">
        <v>12725346.504229518</v>
      </c>
    </row>
    <row r="6" spans="1:13" ht="13.8" thickBot="1" x14ac:dyDescent="0.3">
      <c r="A6" s="315" t="s">
        <v>221</v>
      </c>
      <c r="B6" s="316">
        <v>276497983.94999689</v>
      </c>
      <c r="C6" s="242">
        <v>53047940.316559568</v>
      </c>
      <c r="D6" s="317">
        <v>13441772.290580848</v>
      </c>
      <c r="E6" s="318">
        <v>17718358.131464425</v>
      </c>
      <c r="F6" s="318">
        <v>9927288.3115432188</v>
      </c>
      <c r="G6" s="318">
        <v>5910174.8113611853</v>
      </c>
      <c r="H6" s="318">
        <v>4984575.8448231434</v>
      </c>
      <c r="I6" s="318">
        <v>6482484.0997696547</v>
      </c>
      <c r="J6" s="318">
        <v>28774285.416282091</v>
      </c>
      <c r="K6" s="318">
        <v>10667918.017595578</v>
      </c>
      <c r="L6" s="318">
        <v>59617919.392050095</v>
      </c>
      <c r="M6" s="243">
        <v>65925267.317967065</v>
      </c>
    </row>
    <row r="7" spans="1:13" ht="13.5" customHeight="1" x14ac:dyDescent="0.25">
      <c r="A7" s="72"/>
    </row>
    <row r="9" spans="1:13" ht="13.8" thickBot="1" x14ac:dyDescent="0.3">
      <c r="A9" s="1056" t="s">
        <v>422</v>
      </c>
      <c r="B9" s="1056"/>
      <c r="C9" s="1056"/>
      <c r="D9" s="1056"/>
      <c r="E9" s="1056"/>
      <c r="F9" s="1056"/>
      <c r="G9" s="1056"/>
      <c r="H9" s="1056"/>
      <c r="I9" s="1056"/>
      <c r="J9" s="1056"/>
      <c r="K9" s="1056"/>
      <c r="L9" s="1056"/>
      <c r="M9" s="1056"/>
    </row>
    <row r="10" spans="1:13" ht="24.6" thickBot="1" x14ac:dyDescent="0.3">
      <c r="A10" s="255"/>
      <c r="B10" s="257" t="s">
        <v>180</v>
      </c>
      <c r="C10" s="190" t="s">
        <v>199</v>
      </c>
      <c r="D10" s="232" t="s">
        <v>200</v>
      </c>
      <c r="E10" s="258" t="s">
        <v>201</v>
      </c>
      <c r="F10" s="258" t="s">
        <v>202</v>
      </c>
      <c r="G10" s="258" t="s">
        <v>203</v>
      </c>
      <c r="H10" s="258" t="s">
        <v>204</v>
      </c>
      <c r="I10" s="258" t="s">
        <v>205</v>
      </c>
      <c r="J10" s="258" t="s">
        <v>206</v>
      </c>
      <c r="K10" s="258" t="s">
        <v>207</v>
      </c>
      <c r="L10" s="258" t="s">
        <v>208</v>
      </c>
      <c r="M10" s="192" t="s">
        <v>209</v>
      </c>
    </row>
    <row r="11" spans="1:13" ht="13.8" thickBot="1" x14ac:dyDescent="0.3">
      <c r="A11" s="193" t="s">
        <v>180</v>
      </c>
      <c r="B11" s="335">
        <v>1</v>
      </c>
      <c r="C11" s="204">
        <v>0.14709854290061772</v>
      </c>
      <c r="D11" s="336">
        <v>5.6567846879666948E-2</v>
      </c>
      <c r="E11" s="337">
        <v>9.8481016554995471E-2</v>
      </c>
      <c r="F11" s="337">
        <v>3.0202221202066941E-2</v>
      </c>
      <c r="G11" s="337">
        <v>1.8028193425351755E-2</v>
      </c>
      <c r="H11" s="337">
        <v>2.634104670465957E-2</v>
      </c>
      <c r="I11" s="337">
        <v>4.6327737801627973E-2</v>
      </c>
      <c r="J11" s="337">
        <v>0.17758098821514098</v>
      </c>
      <c r="K11" s="337">
        <v>6.7109886959564963E-2</v>
      </c>
      <c r="L11" s="337">
        <v>0.1507835110114826</v>
      </c>
      <c r="M11" s="205">
        <v>0.181479008344825</v>
      </c>
    </row>
    <row r="12" spans="1:13" ht="13.8" thickTop="1" x14ac:dyDescent="0.25">
      <c r="A12" s="250" t="s">
        <v>219</v>
      </c>
      <c r="B12" s="344">
        <v>1</v>
      </c>
      <c r="C12" s="218">
        <v>0.11358020738164439</v>
      </c>
      <c r="D12" s="345">
        <v>6.6987190981415826E-2</v>
      </c>
      <c r="E12" s="356">
        <v>0.12052111413699503</v>
      </c>
      <c r="F12" s="356">
        <v>3.3750609989660625E-2</v>
      </c>
      <c r="G12" s="356">
        <v>2.244196681122362E-2</v>
      </c>
      <c r="H12" s="356">
        <v>3.0243929552787475E-2</v>
      </c>
      <c r="I12" s="356">
        <v>6.2073543878728606E-2</v>
      </c>
      <c r="J12" s="356">
        <v>0.19285724180191238</v>
      </c>
      <c r="K12" s="356">
        <v>5.9894726508676187E-2</v>
      </c>
      <c r="L12" s="356">
        <v>8.137822931158803E-2</v>
      </c>
      <c r="M12" s="219">
        <v>0.21627123964536779</v>
      </c>
    </row>
    <row r="13" spans="1:13" x14ac:dyDescent="0.25">
      <c r="A13" s="196" t="s">
        <v>220</v>
      </c>
      <c r="B13" s="346">
        <v>1</v>
      </c>
      <c r="C13" s="206">
        <v>0.20098627982343489</v>
      </c>
      <c r="D13" s="252">
        <v>3.4809592549427393E-2</v>
      </c>
      <c r="E13" s="357">
        <v>6.7221501242580584E-2</v>
      </c>
      <c r="F13" s="357">
        <v>1.5726723772599947E-2</v>
      </c>
      <c r="G13" s="357">
        <v>3.1686810234167005E-3</v>
      </c>
      <c r="H13" s="357">
        <v>2.2672339505994114E-2</v>
      </c>
      <c r="I13" s="357">
        <v>2.2573151993552566E-2</v>
      </c>
      <c r="J13" s="357">
        <v>0.19764504825655194</v>
      </c>
      <c r="K13" s="357">
        <v>0.11077106400517478</v>
      </c>
      <c r="L13" s="357">
        <v>0.28575999668975954</v>
      </c>
      <c r="M13" s="207">
        <v>3.8665621137507586E-2</v>
      </c>
    </row>
    <row r="14" spans="1:13" ht="13.8" thickBot="1" x14ac:dyDescent="0.3">
      <c r="A14" s="315" t="s">
        <v>221</v>
      </c>
      <c r="B14" s="320">
        <v>1</v>
      </c>
      <c r="C14" s="321">
        <v>0.1918565175728478</v>
      </c>
      <c r="D14" s="348">
        <v>4.8614359130414918E-2</v>
      </c>
      <c r="E14" s="528">
        <v>6.4081328472429991E-2</v>
      </c>
      <c r="F14" s="528">
        <v>3.590365531684496E-2</v>
      </c>
      <c r="G14" s="528">
        <v>2.137510996257393E-2</v>
      </c>
      <c r="H14" s="528">
        <v>1.8027530521613409E-2</v>
      </c>
      <c r="I14" s="528">
        <v>2.3444959732299441E-2</v>
      </c>
      <c r="J14" s="528">
        <v>0.10406689048946469</v>
      </c>
      <c r="K14" s="528">
        <v>3.8582263296085412E-2</v>
      </c>
      <c r="L14" s="528">
        <v>0.21561791713762246</v>
      </c>
      <c r="M14" s="339">
        <v>0.23842946836780293</v>
      </c>
    </row>
    <row r="15" spans="1:13" x14ac:dyDescent="0.25">
      <c r="A15" s="72"/>
      <c r="B15" s="1"/>
      <c r="C15" s="1"/>
      <c r="D15" s="1"/>
      <c r="E15" s="1"/>
      <c r="F15" s="1"/>
      <c r="G15" s="1"/>
      <c r="H15" s="98"/>
      <c r="I15" s="1"/>
    </row>
    <row r="16" spans="1:13" x14ac:dyDescent="0.25">
      <c r="A16" s="1"/>
      <c r="B16" s="1"/>
      <c r="C16" s="1"/>
      <c r="D16" s="1"/>
      <c r="E16" s="1"/>
      <c r="F16" s="1"/>
      <c r="G16" s="1"/>
      <c r="H16" s="1"/>
      <c r="I16" s="1"/>
    </row>
    <row r="17" spans="1:13" ht="13.8" thickBot="1" x14ac:dyDescent="0.3">
      <c r="A17" s="1056" t="s">
        <v>423</v>
      </c>
      <c r="B17" s="1056"/>
      <c r="C17" s="1056"/>
      <c r="D17" s="1056"/>
      <c r="E17" s="1056"/>
      <c r="F17" s="1056"/>
      <c r="G17" s="1056"/>
      <c r="H17" s="1056"/>
      <c r="I17" s="1056"/>
      <c r="J17" s="1056"/>
      <c r="K17" s="1056"/>
      <c r="L17" s="1056"/>
      <c r="M17" s="1056"/>
    </row>
    <row r="18" spans="1:13" ht="24.6" thickBot="1" x14ac:dyDescent="0.3">
      <c r="A18" s="255"/>
      <c r="B18" s="257" t="s">
        <v>180</v>
      </c>
      <c r="C18" s="190" t="s">
        <v>199</v>
      </c>
      <c r="D18" s="232" t="s">
        <v>200</v>
      </c>
      <c r="E18" s="258" t="s">
        <v>201</v>
      </c>
      <c r="F18" s="258" t="s">
        <v>202</v>
      </c>
      <c r="G18" s="258" t="s">
        <v>203</v>
      </c>
      <c r="H18" s="258" t="s">
        <v>204</v>
      </c>
      <c r="I18" s="258" t="s">
        <v>205</v>
      </c>
      <c r="J18" s="258" t="s">
        <v>206</v>
      </c>
      <c r="K18" s="258" t="s">
        <v>207</v>
      </c>
      <c r="L18" s="258" t="s">
        <v>208</v>
      </c>
      <c r="M18" s="192" t="s">
        <v>209</v>
      </c>
    </row>
    <row r="19" spans="1:13" ht="13.8" thickBot="1" x14ac:dyDescent="0.3">
      <c r="A19" s="193" t="s">
        <v>180</v>
      </c>
      <c r="B19" s="335">
        <v>1</v>
      </c>
      <c r="C19" s="204">
        <v>1</v>
      </c>
      <c r="D19" s="336">
        <v>1</v>
      </c>
      <c r="E19" s="337">
        <v>1</v>
      </c>
      <c r="F19" s="337">
        <v>1</v>
      </c>
      <c r="G19" s="337">
        <v>1</v>
      </c>
      <c r="H19" s="337">
        <v>1</v>
      </c>
      <c r="I19" s="337">
        <v>1</v>
      </c>
      <c r="J19" s="337">
        <v>1</v>
      </c>
      <c r="K19" s="337">
        <v>1</v>
      </c>
      <c r="L19" s="337">
        <v>1</v>
      </c>
      <c r="M19" s="205">
        <v>1</v>
      </c>
    </row>
    <row r="20" spans="1:13" ht="13.8" thickTop="1" x14ac:dyDescent="0.25">
      <c r="A20" s="250" t="s">
        <v>219</v>
      </c>
      <c r="B20" s="344">
        <v>0.59731825498541524</v>
      </c>
      <c r="C20" s="218">
        <v>0.46121144326984698</v>
      </c>
      <c r="D20" s="345">
        <v>0.7073394910806905</v>
      </c>
      <c r="E20" s="356">
        <v>0.73099835992255757</v>
      </c>
      <c r="F20" s="356">
        <v>0.6674957887646269</v>
      </c>
      <c r="G20" s="356">
        <v>0.74355739024134349</v>
      </c>
      <c r="H20" s="356">
        <v>0.68582131252883027</v>
      </c>
      <c r="I20" s="356">
        <v>0.80033393966195021</v>
      </c>
      <c r="J20" s="356">
        <v>0.6487020502152866</v>
      </c>
      <c r="K20" s="356">
        <v>0.53309899840163688</v>
      </c>
      <c r="L20" s="356">
        <v>0.32237412168031448</v>
      </c>
      <c r="M20" s="219">
        <v>0.7118330689963096</v>
      </c>
    </row>
    <row r="21" spans="1:13" x14ac:dyDescent="0.25">
      <c r="A21" s="196" t="s">
        <v>220</v>
      </c>
      <c r="B21" s="346">
        <v>0.21883311777895936</v>
      </c>
      <c r="C21" s="206">
        <v>0.29899993145596215</v>
      </c>
      <c r="D21" s="252">
        <v>0.13466115622909633</v>
      </c>
      <c r="E21" s="357">
        <v>0.14937184051589603</v>
      </c>
      <c r="F21" s="357">
        <v>0.11394949969345293</v>
      </c>
      <c r="G21" s="357">
        <v>3.8462664075159317E-2</v>
      </c>
      <c r="H21" s="357">
        <v>0.18835465412853589</v>
      </c>
      <c r="I21" s="357">
        <v>0.10662625595920755</v>
      </c>
      <c r="J21" s="357">
        <v>0.24355806642518973</v>
      </c>
      <c r="K21" s="357">
        <v>0.36120426354689533</v>
      </c>
      <c r="L21" s="357">
        <v>0.41472539399459307</v>
      </c>
      <c r="M21" s="207">
        <v>4.6624226689092441E-2</v>
      </c>
    </row>
    <row r="22" spans="1:13" ht="13.8" thickBot="1" x14ac:dyDescent="0.3">
      <c r="A22" s="315" t="s">
        <v>221</v>
      </c>
      <c r="B22" s="320">
        <v>0.18384862723562534</v>
      </c>
      <c r="C22" s="321">
        <v>0.23978862527419076</v>
      </c>
      <c r="D22" s="348">
        <v>0.15799935269021315</v>
      </c>
      <c r="E22" s="528">
        <v>0.11962979956154644</v>
      </c>
      <c r="F22" s="528">
        <v>0.21855471154192024</v>
      </c>
      <c r="G22" s="528">
        <v>0.21797994568349716</v>
      </c>
      <c r="H22" s="528">
        <v>0.1258240333426339</v>
      </c>
      <c r="I22" s="528">
        <v>9.303980437884235E-2</v>
      </c>
      <c r="J22" s="528">
        <v>0.10773988335952368</v>
      </c>
      <c r="K22" s="528">
        <v>0.10569673805146786</v>
      </c>
      <c r="L22" s="528">
        <v>0.26290048432509255</v>
      </c>
      <c r="M22" s="339">
        <v>0.24154270431459798</v>
      </c>
    </row>
    <row r="23" spans="1:13" x14ac:dyDescent="0.25">
      <c r="A23" s="72"/>
    </row>
    <row r="25" spans="1:13" ht="27" customHeight="1" thickBot="1" x14ac:dyDescent="0.3">
      <c r="A25" s="1053" t="s">
        <v>424</v>
      </c>
      <c r="B25" s="1053"/>
      <c r="C25" s="1053"/>
      <c r="D25" s="1053"/>
      <c r="E25" s="1053"/>
      <c r="F25" s="1053"/>
      <c r="G25" s="1053"/>
      <c r="H25" s="1053"/>
      <c r="I25" s="1053"/>
      <c r="J25" s="1053"/>
      <c r="K25" s="1053"/>
      <c r="L25" s="1053"/>
      <c r="M25" s="1053"/>
    </row>
    <row r="26" spans="1:13" ht="13.5" customHeight="1" thickBot="1" x14ac:dyDescent="0.3">
      <c r="A26" s="40"/>
      <c r="B26" s="1061" t="s">
        <v>898</v>
      </c>
      <c r="C26" s="1062"/>
      <c r="D26" s="1062"/>
      <c r="E26" s="1062"/>
      <c r="F26" s="1062"/>
      <c r="G26" s="1062"/>
      <c r="H26" s="1062"/>
      <c r="I26" s="1062"/>
      <c r="J26" s="1062"/>
      <c r="K26" s="1062"/>
      <c r="L26" s="1062"/>
      <c r="M26" s="1062"/>
    </row>
    <row r="27" spans="1:13" ht="24.6" thickBot="1" x14ac:dyDescent="0.3">
      <c r="A27" s="310"/>
      <c r="B27" s="311" t="s">
        <v>180</v>
      </c>
      <c r="C27" s="312" t="s">
        <v>199</v>
      </c>
      <c r="D27" s="313" t="s">
        <v>200</v>
      </c>
      <c r="E27" s="313" t="s">
        <v>201</v>
      </c>
      <c r="F27" s="313" t="s">
        <v>202</v>
      </c>
      <c r="G27" s="313" t="s">
        <v>203</v>
      </c>
      <c r="H27" s="313" t="s">
        <v>204</v>
      </c>
      <c r="I27" s="313" t="s">
        <v>205</v>
      </c>
      <c r="J27" s="313" t="s">
        <v>206</v>
      </c>
      <c r="K27" s="313" t="s">
        <v>207</v>
      </c>
      <c r="L27" s="313" t="s">
        <v>208</v>
      </c>
      <c r="M27" s="314" t="s">
        <v>209</v>
      </c>
    </row>
    <row r="28" spans="1:13" ht="13.8" thickBot="1" x14ac:dyDescent="0.3">
      <c r="A28" s="284" t="s">
        <v>180</v>
      </c>
      <c r="B28" s="285">
        <v>6.0355992889210563E-2</v>
      </c>
      <c r="C28" s="286">
        <v>0.23005305551448907</v>
      </c>
      <c r="D28" s="287">
        <v>0.21509445440258035</v>
      </c>
      <c r="E28" s="287">
        <v>0.4556102148675476</v>
      </c>
      <c r="F28" s="287">
        <v>-0.30803088829259218</v>
      </c>
      <c r="G28" s="287">
        <v>4.7428170970630568E-2</v>
      </c>
      <c r="H28" s="287">
        <v>0.15784424159297283</v>
      </c>
      <c r="I28" s="287">
        <v>-5.6805136372108933E-3</v>
      </c>
      <c r="J28" s="287">
        <v>0.10634382313272628</v>
      </c>
      <c r="K28" s="287">
        <v>-0.26715834953112494</v>
      </c>
      <c r="L28" s="287">
        <v>0.86052601593176692</v>
      </c>
      <c r="M28" s="288">
        <v>-0.2621329660807199</v>
      </c>
    </row>
    <row r="29" spans="1:13" ht="13.8" thickTop="1" x14ac:dyDescent="0.25">
      <c r="A29" s="299" t="s">
        <v>219</v>
      </c>
      <c r="B29" s="300">
        <v>0.1023944354265216</v>
      </c>
      <c r="C29" s="301">
        <v>6.1280008583914469E-2</v>
      </c>
      <c r="D29" s="302">
        <v>0.44412653247776834</v>
      </c>
      <c r="E29" s="302">
        <v>0.73754710073646335</v>
      </c>
      <c r="F29" s="302">
        <v>2.8614469464213421E-2</v>
      </c>
      <c r="G29" s="302">
        <v>-4.2056225019728721E-2</v>
      </c>
      <c r="H29" s="302">
        <v>0.13560553337203207</v>
      </c>
      <c r="I29" s="302">
        <v>-1.5511746701684981E-2</v>
      </c>
      <c r="J29" s="302">
        <v>6.5166729551060287E-2</v>
      </c>
      <c r="K29" s="302">
        <v>-0.26873165092384854</v>
      </c>
      <c r="L29" s="302">
        <v>0.26986188028518243</v>
      </c>
      <c r="M29" s="303">
        <v>2.3164330087930063E-2</v>
      </c>
    </row>
    <row r="30" spans="1:13" x14ac:dyDescent="0.25">
      <c r="A30" s="289" t="s">
        <v>220</v>
      </c>
      <c r="B30" s="290">
        <v>0.19557756114196057</v>
      </c>
      <c r="C30" s="291">
        <v>1.2651719205172096</v>
      </c>
      <c r="D30" s="292">
        <v>-0.15006362872657242</v>
      </c>
      <c r="E30" s="292">
        <v>2.0443878461440024E-2</v>
      </c>
      <c r="F30" s="292">
        <v>-0.80728682647587635</v>
      </c>
      <c r="G30" s="292">
        <v>0.58193143658048929</v>
      </c>
      <c r="H30" s="292">
        <v>0.38017141528432363</v>
      </c>
      <c r="I30" s="292">
        <v>-0.2625639468920602</v>
      </c>
      <c r="J30" s="292">
        <v>0.35491660955373971</v>
      </c>
      <c r="K30" s="292">
        <v>-0.15310481471549708</v>
      </c>
      <c r="L30" s="292">
        <v>3.1716417744247449</v>
      </c>
      <c r="M30" s="293">
        <v>-0.76571885516957616</v>
      </c>
    </row>
    <row r="31" spans="1:13" ht="13.8" thickBot="1" x14ac:dyDescent="0.3">
      <c r="A31" s="279" t="s">
        <v>221</v>
      </c>
      <c r="B31" s="280">
        <v>-0.15745719959660076</v>
      </c>
      <c r="C31" s="281">
        <v>-2.6807891114000393E-2</v>
      </c>
      <c r="D31" s="282">
        <v>-9.5804035202164961E-2</v>
      </c>
      <c r="E31" s="282">
        <v>-2.342965886588666E-3</v>
      </c>
      <c r="F31" s="282">
        <v>6.646667155706254E-2</v>
      </c>
      <c r="G31" s="282">
        <v>0.41358006659241431</v>
      </c>
      <c r="H31" s="282">
        <v>2.0665631952983432E-2</v>
      </c>
      <c r="I31" s="282">
        <v>0.93115453784533253</v>
      </c>
      <c r="J31" s="282">
        <v>-6.3984984166926107E-2</v>
      </c>
      <c r="K31" s="282">
        <v>-0.49437363260034839</v>
      </c>
      <c r="L31" s="282">
        <v>0.42724386974419204</v>
      </c>
      <c r="M31" s="283">
        <v>-0.47551232743160432</v>
      </c>
    </row>
    <row r="32" spans="1:13" x14ac:dyDescent="0.25">
      <c r="A32" s="72"/>
    </row>
    <row r="34" spans="1:13" ht="13.8" thickBot="1" x14ac:dyDescent="0.3">
      <c r="A34" s="1055" t="s">
        <v>425</v>
      </c>
      <c r="B34" s="1055"/>
      <c r="C34" s="1055"/>
      <c r="D34" s="1055"/>
      <c r="E34" s="1055"/>
      <c r="F34" s="1055"/>
      <c r="G34" s="1055"/>
      <c r="H34" s="1055"/>
      <c r="I34" s="1055"/>
      <c r="J34" s="1055"/>
      <c r="K34" s="1055"/>
      <c r="L34" s="1055"/>
      <c r="M34" s="1055"/>
    </row>
    <row r="35" spans="1:13" ht="24.6" thickBot="1" x14ac:dyDescent="0.3">
      <c r="A35" s="255"/>
      <c r="B35" s="257" t="s">
        <v>180</v>
      </c>
      <c r="C35" s="190" t="s">
        <v>199</v>
      </c>
      <c r="D35" s="232" t="s">
        <v>200</v>
      </c>
      <c r="E35" s="258" t="s">
        <v>201</v>
      </c>
      <c r="F35" s="258" t="s">
        <v>202</v>
      </c>
      <c r="G35" s="258" t="s">
        <v>203</v>
      </c>
      <c r="H35" s="258" t="s">
        <v>204</v>
      </c>
      <c r="I35" s="258" t="s">
        <v>205</v>
      </c>
      <c r="J35" s="258" t="s">
        <v>206</v>
      </c>
      <c r="K35" s="258" t="s">
        <v>207</v>
      </c>
      <c r="L35" s="258" t="s">
        <v>208</v>
      </c>
      <c r="M35" s="192" t="s">
        <v>209</v>
      </c>
    </row>
    <row r="36" spans="1:13" ht="13.8" thickBot="1" x14ac:dyDescent="0.3">
      <c r="A36" s="544" t="s">
        <v>180</v>
      </c>
      <c r="B36" s="602">
        <v>178.82939536013097</v>
      </c>
      <c r="C36" s="532">
        <v>128.05747487197186</v>
      </c>
      <c r="D36" s="556">
        <v>152.20602375271949</v>
      </c>
      <c r="E36" s="557">
        <v>161.70489113461974</v>
      </c>
      <c r="F36" s="557">
        <v>125.62161643987865</v>
      </c>
      <c r="G36" s="557">
        <v>140.32937086860073</v>
      </c>
      <c r="H36" s="557">
        <v>173.05646686372543</v>
      </c>
      <c r="I36" s="557">
        <v>168.22600393617171</v>
      </c>
      <c r="J36" s="557">
        <v>172.43271595625475</v>
      </c>
      <c r="K36" s="557">
        <v>235.09660046757881</v>
      </c>
      <c r="L36" s="557">
        <v>176.93321236570287</v>
      </c>
      <c r="M36" s="533">
        <v>364.01532234975662</v>
      </c>
    </row>
    <row r="37" spans="1:13" ht="13.8" thickTop="1" x14ac:dyDescent="0.25">
      <c r="A37" s="250" t="s">
        <v>219</v>
      </c>
      <c r="B37" s="558">
        <v>266.07629983347181</v>
      </c>
      <c r="C37" s="48">
        <v>177.96087840366337</v>
      </c>
      <c r="D37" s="559">
        <v>212.66066531264715</v>
      </c>
      <c r="E37" s="49">
        <v>225.98347805610567</v>
      </c>
      <c r="F37" s="49">
        <v>196.38711415520612</v>
      </c>
      <c r="G37" s="49">
        <v>160.92295967463684</v>
      </c>
      <c r="H37" s="49">
        <v>242.42387053892637</v>
      </c>
      <c r="I37" s="49">
        <v>221.17365906133236</v>
      </c>
      <c r="J37" s="49">
        <v>255.17195967451832</v>
      </c>
      <c r="K37" s="49">
        <v>341.03669920487022</v>
      </c>
      <c r="L37" s="49">
        <v>367.62542831663234</v>
      </c>
      <c r="M37" s="534">
        <v>537.63017941817975</v>
      </c>
    </row>
    <row r="38" spans="1:13" x14ac:dyDescent="0.25">
      <c r="A38" s="196" t="s">
        <v>220</v>
      </c>
      <c r="B38" s="560">
        <v>127.51251774873494</v>
      </c>
      <c r="C38" s="535">
        <v>105.84046642213849</v>
      </c>
      <c r="D38" s="561">
        <v>127.79268214512125</v>
      </c>
      <c r="E38" s="562">
        <v>114.46382967952619</v>
      </c>
      <c r="F38" s="562">
        <v>113.36846172105805</v>
      </c>
      <c r="G38" s="562">
        <v>68.260097249789126</v>
      </c>
      <c r="H38" s="562">
        <v>107.58200662244771</v>
      </c>
      <c r="I38" s="562">
        <v>96.126410651106539</v>
      </c>
      <c r="J38" s="562">
        <v>118.02955263029655</v>
      </c>
      <c r="K38" s="562">
        <v>180.03844276185066</v>
      </c>
      <c r="L38" s="562">
        <v>138.21656194476188</v>
      </c>
      <c r="M38" s="536">
        <v>403.81535574307401</v>
      </c>
    </row>
    <row r="39" spans="1:13" ht="13.8" thickBot="1" x14ac:dyDescent="0.3">
      <c r="A39" s="315" t="s">
        <v>221</v>
      </c>
      <c r="B39" s="565">
        <v>112.73256150543826</v>
      </c>
      <c r="C39" s="529">
        <v>100.23172233448939</v>
      </c>
      <c r="D39" s="548">
        <v>72.140764283778267</v>
      </c>
      <c r="E39" s="530">
        <v>72.750146989461513</v>
      </c>
      <c r="F39" s="530">
        <v>61.453736531684491</v>
      </c>
      <c r="G39" s="530">
        <v>112.2427733922918</v>
      </c>
      <c r="H39" s="530">
        <v>104.97208687899891</v>
      </c>
      <c r="I39" s="530">
        <v>76.476674687700111</v>
      </c>
      <c r="J39" s="530">
        <v>90.263616305236766</v>
      </c>
      <c r="K39" s="530">
        <v>154.49648683200206</v>
      </c>
      <c r="L39" s="530">
        <v>148.16360169253133</v>
      </c>
      <c r="M39" s="531">
        <v>184.71398506326494</v>
      </c>
    </row>
    <row r="40" spans="1:13" ht="13.5" customHeight="1" x14ac:dyDescent="0.25">
      <c r="A40" s="72"/>
    </row>
    <row r="42" spans="1:13" ht="27" customHeight="1" thickBot="1" x14ac:dyDescent="0.3">
      <c r="A42" s="1053" t="s">
        <v>426</v>
      </c>
      <c r="B42" s="1053"/>
      <c r="C42" s="1053"/>
      <c r="D42" s="1053"/>
      <c r="E42" s="1053"/>
      <c r="F42" s="1053"/>
      <c r="G42" s="1053"/>
      <c r="H42" s="1053"/>
      <c r="I42" s="1053"/>
      <c r="J42" s="1053"/>
      <c r="K42" s="1053"/>
      <c r="L42" s="1053"/>
      <c r="M42" s="1053"/>
    </row>
    <row r="43" spans="1:13" ht="13.5" customHeight="1" thickBot="1" x14ac:dyDescent="0.3">
      <c r="A43" s="40"/>
      <c r="B43" s="1061" t="s">
        <v>898</v>
      </c>
      <c r="C43" s="1062"/>
      <c r="D43" s="1062"/>
      <c r="E43" s="1062"/>
      <c r="F43" s="1062"/>
      <c r="G43" s="1062"/>
      <c r="H43" s="1062"/>
      <c r="I43" s="1062"/>
      <c r="J43" s="1062"/>
      <c r="K43" s="1062"/>
      <c r="L43" s="1062"/>
      <c r="M43" s="1062"/>
    </row>
    <row r="44" spans="1:13" ht="24.6" thickBot="1" x14ac:dyDescent="0.3">
      <c r="A44" s="310"/>
      <c r="B44" s="311" t="s">
        <v>180</v>
      </c>
      <c r="C44" s="312" t="s">
        <v>199</v>
      </c>
      <c r="D44" s="313" t="s">
        <v>200</v>
      </c>
      <c r="E44" s="313" t="s">
        <v>201</v>
      </c>
      <c r="F44" s="313" t="s">
        <v>202</v>
      </c>
      <c r="G44" s="313" t="s">
        <v>203</v>
      </c>
      <c r="H44" s="313" t="s">
        <v>204</v>
      </c>
      <c r="I44" s="313" t="s">
        <v>205</v>
      </c>
      <c r="J44" s="313" t="s">
        <v>206</v>
      </c>
      <c r="K44" s="313" t="s">
        <v>207</v>
      </c>
      <c r="L44" s="313" t="s">
        <v>208</v>
      </c>
      <c r="M44" s="314" t="s">
        <v>209</v>
      </c>
    </row>
    <row r="45" spans="1:13" ht="13.8" thickBot="1" x14ac:dyDescent="0.3">
      <c r="A45" s="284" t="s">
        <v>180</v>
      </c>
      <c r="B45" s="285">
        <v>0.11136244687665342</v>
      </c>
      <c r="C45" s="286">
        <v>0.1343899343642494</v>
      </c>
      <c r="D45" s="287">
        <v>0.17938933018841263</v>
      </c>
      <c r="E45" s="287">
        <v>0.23404473966089956</v>
      </c>
      <c r="F45" s="287">
        <v>0.51381347306192371</v>
      </c>
      <c r="G45" s="287">
        <v>-1.807859229101294E-2</v>
      </c>
      <c r="H45" s="287">
        <v>0.14604221212768476</v>
      </c>
      <c r="I45" s="287">
        <v>-0.12341684967664712</v>
      </c>
      <c r="J45" s="287">
        <v>9.4388344944273728E-2</v>
      </c>
      <c r="K45" s="287">
        <v>0.10969880195793658</v>
      </c>
      <c r="L45" s="287">
        <v>-0.107333229347501</v>
      </c>
      <c r="M45" s="288">
        <v>0.51674009588415593</v>
      </c>
    </row>
    <row r="46" spans="1:13" ht="13.8" thickTop="1" x14ac:dyDescent="0.25">
      <c r="A46" s="299" t="s">
        <v>219</v>
      </c>
      <c r="B46" s="300">
        <v>1.4245396595297555E-2</v>
      </c>
      <c r="C46" s="301">
        <v>5.0666450720347589E-2</v>
      </c>
      <c r="D46" s="302">
        <v>8.4722532766625003E-2</v>
      </c>
      <c r="E46" s="302">
        <v>6.6672346824636852E-2</v>
      </c>
      <c r="F46" s="302">
        <v>0.19359417526195544</v>
      </c>
      <c r="G46" s="302">
        <v>-0.13540634454540179</v>
      </c>
      <c r="H46" s="302">
        <v>9.1376225293718472E-2</v>
      </c>
      <c r="I46" s="302">
        <v>-5.6784159838430881E-2</v>
      </c>
      <c r="J46" s="302">
        <v>4.6631335069773572E-2</v>
      </c>
      <c r="K46" s="302">
        <v>-7.8006033936386165E-2</v>
      </c>
      <c r="L46" s="302">
        <v>-2.428092143619176E-2</v>
      </c>
      <c r="M46" s="303">
        <v>5.2272136148876935E-2</v>
      </c>
    </row>
    <row r="47" spans="1:13" x14ac:dyDescent="0.25">
      <c r="A47" s="289" t="s">
        <v>220</v>
      </c>
      <c r="B47" s="290">
        <v>0.1094598112803824</v>
      </c>
      <c r="C47" s="291">
        <v>0.16676540245093108</v>
      </c>
      <c r="D47" s="292">
        <v>-1.800450034670753E-2</v>
      </c>
      <c r="E47" s="292">
        <v>0.36755501649388655</v>
      </c>
      <c r="F47" s="292">
        <v>0.90536876306448866</v>
      </c>
      <c r="G47" s="292">
        <v>-0.14585844349915311</v>
      </c>
      <c r="H47" s="292">
        <v>0.22175961628558349</v>
      </c>
      <c r="I47" s="292">
        <v>-0.13489008997820839</v>
      </c>
      <c r="J47" s="292">
        <v>0.26810204404180382</v>
      </c>
      <c r="K47" s="292">
        <v>0.1894699612303985</v>
      </c>
      <c r="L47" s="292">
        <v>-0.13782381218822315</v>
      </c>
      <c r="M47" s="293">
        <v>0.17507257277182986</v>
      </c>
    </row>
    <row r="48" spans="1:13" ht="13.8" thickBot="1" x14ac:dyDescent="0.3">
      <c r="A48" s="279" t="s">
        <v>221</v>
      </c>
      <c r="B48" s="280">
        <v>0.13811373948074257</v>
      </c>
      <c r="C48" s="281">
        <v>0.2939402646114806</v>
      </c>
      <c r="D48" s="282">
        <v>9.8647199251113316E-2</v>
      </c>
      <c r="E48" s="282">
        <v>-8.5011345301640229E-2</v>
      </c>
      <c r="F48" s="282">
        <v>5.9489508886965581E-2</v>
      </c>
      <c r="G48" s="282">
        <v>0.60561896009037031</v>
      </c>
      <c r="H48" s="282">
        <v>0.23544817006907492</v>
      </c>
      <c r="I48" s="282">
        <v>-0.25018122013580302</v>
      </c>
      <c r="J48" s="282">
        <v>2.5245054825372426E-2</v>
      </c>
      <c r="K48" s="282">
        <v>0.22113321826252497</v>
      </c>
      <c r="L48" s="282">
        <v>0.14040724671593474</v>
      </c>
      <c r="M48" s="283">
        <v>0.48649841047259845</v>
      </c>
    </row>
    <row r="49" spans="1:13" x14ac:dyDescent="0.25">
      <c r="A49" s="72"/>
    </row>
    <row r="50" spans="1:13" ht="13.8" thickBot="1" x14ac:dyDescent="0.3">
      <c r="A50" s="1055" t="s">
        <v>427</v>
      </c>
      <c r="B50" s="1055"/>
      <c r="C50" s="1055"/>
      <c r="D50" s="1055"/>
      <c r="E50" s="1055"/>
      <c r="F50" s="1055"/>
      <c r="G50" s="1055"/>
      <c r="H50" s="1055"/>
      <c r="I50" s="1055"/>
      <c r="J50" s="1055"/>
      <c r="K50" s="1055"/>
      <c r="L50" s="1055"/>
      <c r="M50" s="1055"/>
    </row>
    <row r="51" spans="1:13" ht="24.6" thickBot="1" x14ac:dyDescent="0.3">
      <c r="A51" s="255"/>
      <c r="B51" s="257" t="s">
        <v>180</v>
      </c>
      <c r="C51" s="190" t="s">
        <v>199</v>
      </c>
      <c r="D51" s="232" t="s">
        <v>200</v>
      </c>
      <c r="E51" s="258" t="s">
        <v>201</v>
      </c>
      <c r="F51" s="258" t="s">
        <v>202</v>
      </c>
      <c r="G51" s="258" t="s">
        <v>203</v>
      </c>
      <c r="H51" s="258" t="s">
        <v>204</v>
      </c>
      <c r="I51" s="258" t="s">
        <v>205</v>
      </c>
      <c r="J51" s="258" t="s">
        <v>206</v>
      </c>
      <c r="K51" s="258" t="s">
        <v>207</v>
      </c>
      <c r="L51" s="258" t="s">
        <v>208</v>
      </c>
      <c r="M51" s="192" t="s">
        <v>209</v>
      </c>
    </row>
    <row r="52" spans="1:13" ht="13.8" thickBot="1" x14ac:dyDescent="0.3">
      <c r="A52" s="544" t="s">
        <v>180</v>
      </c>
      <c r="B52" s="602">
        <v>639.37721828493738</v>
      </c>
      <c r="C52" s="532">
        <v>267.16593126020678</v>
      </c>
      <c r="D52" s="556">
        <v>505.26915630844962</v>
      </c>
      <c r="E52" s="557">
        <v>652.93681708101917</v>
      </c>
      <c r="F52" s="557">
        <v>527.79303698381727</v>
      </c>
      <c r="G52" s="557">
        <v>231.09272884587955</v>
      </c>
      <c r="H52" s="557">
        <v>570.32642478481466</v>
      </c>
      <c r="I52" s="557">
        <v>649.56526881488435</v>
      </c>
      <c r="J52" s="557">
        <v>740.48316763140906</v>
      </c>
      <c r="K52" s="557">
        <v>1314.9227818256188</v>
      </c>
      <c r="L52" s="557">
        <v>1750.32008859345</v>
      </c>
      <c r="M52" s="533">
        <v>1501.0049070272437</v>
      </c>
    </row>
    <row r="53" spans="1:13" ht="13.8" thickTop="1" x14ac:dyDescent="0.25">
      <c r="A53" s="250" t="s">
        <v>219</v>
      </c>
      <c r="B53" s="558">
        <v>679.97843584476766</v>
      </c>
      <c r="C53" s="48">
        <v>296.08992664863376</v>
      </c>
      <c r="D53" s="559">
        <v>544.80777612641373</v>
      </c>
      <c r="E53" s="49">
        <v>746.3383133108058</v>
      </c>
      <c r="F53" s="49">
        <v>528.35743201194168</v>
      </c>
      <c r="G53" s="49">
        <v>260.18881691396132</v>
      </c>
      <c r="H53" s="49">
        <v>678.98467398954472</v>
      </c>
      <c r="I53" s="49">
        <v>754.94259805030094</v>
      </c>
      <c r="J53" s="49">
        <v>747.33656997785522</v>
      </c>
      <c r="K53" s="49">
        <v>1149.3464887310545</v>
      </c>
      <c r="L53" s="49">
        <v>1238.3097026073763</v>
      </c>
      <c r="M53" s="534">
        <v>1443.6338468537504</v>
      </c>
    </row>
    <row r="54" spans="1:13" x14ac:dyDescent="0.25">
      <c r="A54" s="196" t="s">
        <v>220</v>
      </c>
      <c r="B54" s="560">
        <v>725.26226357051064</v>
      </c>
      <c r="C54" s="535">
        <v>325.18502031265865</v>
      </c>
      <c r="D54" s="561">
        <v>430.96221351900175</v>
      </c>
      <c r="E54" s="562">
        <v>563.37265977227537</v>
      </c>
      <c r="F54" s="562">
        <v>463.33034856541121</v>
      </c>
      <c r="G54" s="562">
        <v>112.46300086729985</v>
      </c>
      <c r="H54" s="562">
        <v>402.8588573861029</v>
      </c>
      <c r="I54" s="562">
        <v>369.71306255316603</v>
      </c>
      <c r="J54" s="562">
        <v>1072.1129501892892</v>
      </c>
      <c r="K54" s="562">
        <v>1709.7810589279143</v>
      </c>
      <c r="L54" s="562">
        <v>2832.2137219565802</v>
      </c>
      <c r="M54" s="536">
        <v>1240.636777757016</v>
      </c>
    </row>
    <row r="55" spans="1:13" ht="13.8" thickBot="1" x14ac:dyDescent="0.3">
      <c r="A55" s="315" t="s">
        <v>221</v>
      </c>
      <c r="B55" s="565">
        <v>478.95300451656357</v>
      </c>
      <c r="C55" s="529">
        <v>189.43008788555096</v>
      </c>
      <c r="D55" s="548">
        <v>428.94003503299137</v>
      </c>
      <c r="E55" s="530">
        <v>416.89136208710079</v>
      </c>
      <c r="F55" s="530">
        <v>567.07809547846466</v>
      </c>
      <c r="G55" s="530">
        <v>193.32969779236115</v>
      </c>
      <c r="H55" s="530">
        <v>456.26785949612758</v>
      </c>
      <c r="I55" s="530">
        <v>487.21404500785815</v>
      </c>
      <c r="J55" s="530">
        <v>422.05381272824297</v>
      </c>
      <c r="K55" s="530">
        <v>1237.4436787081279</v>
      </c>
      <c r="L55" s="530">
        <v>1597.6107290619259</v>
      </c>
      <c r="M55" s="531">
        <v>1781.8766004196239</v>
      </c>
    </row>
    <row r="56" spans="1:13" ht="13.5" customHeight="1" x14ac:dyDescent="0.25">
      <c r="A56" s="72"/>
    </row>
    <row r="58" spans="1:13" ht="27" customHeight="1" thickBot="1" x14ac:dyDescent="0.3">
      <c r="A58" s="1053" t="s">
        <v>428</v>
      </c>
      <c r="B58" s="1053"/>
      <c r="C58" s="1053"/>
      <c r="D58" s="1053"/>
      <c r="E58" s="1053"/>
      <c r="F58" s="1053"/>
      <c r="G58" s="1053"/>
      <c r="H58" s="1053"/>
      <c r="I58" s="1053"/>
      <c r="J58" s="1053"/>
      <c r="K58" s="1053"/>
      <c r="L58" s="1053"/>
      <c r="M58" s="1053"/>
    </row>
    <row r="59" spans="1:13" ht="13.5" customHeight="1" thickBot="1" x14ac:dyDescent="0.3">
      <c r="A59" s="40"/>
      <c r="B59" s="1061" t="s">
        <v>898</v>
      </c>
      <c r="C59" s="1062"/>
      <c r="D59" s="1062"/>
      <c r="E59" s="1062"/>
      <c r="F59" s="1062"/>
      <c r="G59" s="1062"/>
      <c r="H59" s="1062"/>
      <c r="I59" s="1062"/>
      <c r="J59" s="1062"/>
      <c r="K59" s="1062"/>
      <c r="L59" s="1062"/>
      <c r="M59" s="1062"/>
    </row>
    <row r="60" spans="1:13" ht="24.6" thickBot="1" x14ac:dyDescent="0.3">
      <c r="A60" s="310"/>
      <c r="B60" s="311" t="s">
        <v>180</v>
      </c>
      <c r="C60" s="312" t="s">
        <v>199</v>
      </c>
      <c r="D60" s="313" t="s">
        <v>200</v>
      </c>
      <c r="E60" s="313" t="s">
        <v>201</v>
      </c>
      <c r="F60" s="313" t="s">
        <v>202</v>
      </c>
      <c r="G60" s="313" t="s">
        <v>203</v>
      </c>
      <c r="H60" s="313" t="s">
        <v>204</v>
      </c>
      <c r="I60" s="313" t="s">
        <v>205</v>
      </c>
      <c r="J60" s="313" t="s">
        <v>206</v>
      </c>
      <c r="K60" s="313" t="s">
        <v>207</v>
      </c>
      <c r="L60" s="313" t="s">
        <v>208</v>
      </c>
      <c r="M60" s="314" t="s">
        <v>209</v>
      </c>
    </row>
    <row r="61" spans="1:13" ht="13.8" thickBot="1" x14ac:dyDescent="0.3">
      <c r="A61" s="284" t="s">
        <v>180</v>
      </c>
      <c r="B61" s="285">
        <v>-2.8707790543048284E-2</v>
      </c>
      <c r="C61" s="286">
        <v>0.14004734192985491</v>
      </c>
      <c r="D61" s="287">
        <v>9.5091578467698668E-4</v>
      </c>
      <c r="E61" s="287">
        <v>7.8719161831109385E-2</v>
      </c>
      <c r="F61" s="287">
        <v>-6.748260837054465E-2</v>
      </c>
      <c r="G61" s="287">
        <v>-0.17258175139514165</v>
      </c>
      <c r="H61" s="287">
        <v>-1.1668919496855445E-2</v>
      </c>
      <c r="I61" s="287">
        <v>-8.9011666697896841E-3</v>
      </c>
      <c r="J61" s="287">
        <v>-0.10013565500682564</v>
      </c>
      <c r="K61" s="287">
        <v>1.2749607641687088E-2</v>
      </c>
      <c r="L61" s="287">
        <v>0.3986379732465497</v>
      </c>
      <c r="M61" s="288">
        <v>-0.15325992329512861</v>
      </c>
    </row>
    <row r="62" spans="1:13" ht="13.8" thickTop="1" x14ac:dyDescent="0.25">
      <c r="A62" s="299" t="s">
        <v>219</v>
      </c>
      <c r="B62" s="300">
        <v>2.3244066331193247E-2</v>
      </c>
      <c r="C62" s="301">
        <v>0.11528979561405506</v>
      </c>
      <c r="D62" s="302">
        <v>1.7728666539334137E-2</v>
      </c>
      <c r="E62" s="302">
        <v>0.16020436917823022</v>
      </c>
      <c r="F62" s="302">
        <v>0.17144111415402841</v>
      </c>
      <c r="G62" s="302">
        <v>-0.27701349352044724</v>
      </c>
      <c r="H62" s="302">
        <v>-2.267467543104551E-2</v>
      </c>
      <c r="I62" s="302">
        <v>-9.657424428117789E-3</v>
      </c>
      <c r="J62" s="302">
        <v>-9.2689461221026725E-2</v>
      </c>
      <c r="K62" s="302">
        <v>1.8112058112101259E-2</v>
      </c>
      <c r="L62" s="302">
        <v>0.12935395112891923</v>
      </c>
      <c r="M62" s="303">
        <v>7.7318103944645555E-2</v>
      </c>
    </row>
    <row r="63" spans="1:13" x14ac:dyDescent="0.25">
      <c r="A63" s="289" t="s">
        <v>220</v>
      </c>
      <c r="B63" s="290">
        <v>-4.0309985759129807E-2</v>
      </c>
      <c r="C63" s="291">
        <v>0.46217484144986631</v>
      </c>
      <c r="D63" s="292">
        <v>-0.1127645701049923</v>
      </c>
      <c r="E63" s="292">
        <v>-0.18569511318839282</v>
      </c>
      <c r="F63" s="292">
        <v>-0.57674281904796509</v>
      </c>
      <c r="G63" s="292">
        <v>-0.50110473284235146</v>
      </c>
      <c r="H63" s="292">
        <v>-0.2002552477780597</v>
      </c>
      <c r="I63" s="292">
        <v>-0.18462102056826557</v>
      </c>
      <c r="J63" s="292">
        <v>4.6721322140117705E-2</v>
      </c>
      <c r="K63" s="292">
        <v>-3.5106561347563292E-2</v>
      </c>
      <c r="L63" s="292">
        <v>1.2053582408155208</v>
      </c>
      <c r="M63" s="293">
        <v>-0.43507922794507059</v>
      </c>
    </row>
    <row r="64" spans="1:13" ht="13.8" thickBot="1" x14ac:dyDescent="0.3">
      <c r="A64" s="279" t="s">
        <v>221</v>
      </c>
      <c r="B64" s="280">
        <v>-0.17670030061369579</v>
      </c>
      <c r="C64" s="281">
        <v>-4.7721912603074568E-2</v>
      </c>
      <c r="D64" s="282">
        <v>-4.4647244984271528E-2</v>
      </c>
      <c r="E64" s="282">
        <v>-6.3344541319919734E-2</v>
      </c>
      <c r="F64" s="282">
        <v>0.5894878028584376</v>
      </c>
      <c r="G64" s="282">
        <v>0.4463555571960296</v>
      </c>
      <c r="H64" s="282">
        <v>0.31936984811956259</v>
      </c>
      <c r="I64" s="282">
        <v>0.50871405114132795</v>
      </c>
      <c r="J64" s="282">
        <v>-0.32698824018523531</v>
      </c>
      <c r="K64" s="282">
        <v>-2.6138332735172631E-2</v>
      </c>
      <c r="L64" s="282">
        <v>4.5540066828551051E-2</v>
      </c>
      <c r="M64" s="283">
        <v>-0.40135568381487585</v>
      </c>
    </row>
    <row r="65" spans="1:1" x14ac:dyDescent="0.25">
      <c r="A65" s="72"/>
    </row>
  </sheetData>
  <mergeCells count="11">
    <mergeCell ref="A1:M1"/>
    <mergeCell ref="A9:M9"/>
    <mergeCell ref="A17:M17"/>
    <mergeCell ref="A25:M25"/>
    <mergeCell ref="B26:M26"/>
    <mergeCell ref="B59:M59"/>
    <mergeCell ref="A34:M34"/>
    <mergeCell ref="A42:M42"/>
    <mergeCell ref="B43:M43"/>
    <mergeCell ref="A50:M50"/>
    <mergeCell ref="A58:M58"/>
  </mergeCells>
  <pageMargins left="0.78740157480314965" right="0.59055118110236227" top="0.78740157480314965" bottom="0.39370078740157483" header="0" footer="0.39370078740157483"/>
  <pageSetup paperSize="9" scale="92" fitToHeight="0" orientation="landscape" r:id="rId1"/>
  <headerFooter scaleWithDoc="0">
    <oddFooter>&amp;R&amp;9&amp;P</oddFooter>
  </headerFooter>
  <rowBreaks count="1" manualBreakCount="1">
    <brk id="33" max="12" man="1"/>
  </rowBreaks>
  <legacyDrawingHF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8"/>
  <sheetViews>
    <sheetView showZeros="0" zoomScaleNormal="100" workbookViewId="0"/>
  </sheetViews>
  <sheetFormatPr baseColWidth="10" defaultRowHeight="13.2" x14ac:dyDescent="0.25"/>
  <cols>
    <col min="1" max="1" width="18.6640625" customWidth="1"/>
    <col min="2" max="2" width="12.33203125" bestFit="1" customWidth="1"/>
    <col min="3" max="3" width="10.88671875" bestFit="1" customWidth="1"/>
    <col min="4" max="4" width="10.5546875" bestFit="1" customWidth="1"/>
    <col min="5" max="5" width="10.88671875" bestFit="1" customWidth="1"/>
    <col min="6" max="9" width="9.88671875" bestFit="1" customWidth="1"/>
    <col min="10" max="13" width="10.88671875" bestFit="1" customWidth="1"/>
  </cols>
  <sheetData>
    <row r="1" spans="1:13" ht="13.8" thickBot="1" x14ac:dyDescent="0.3">
      <c r="A1" s="1055" t="s">
        <v>413</v>
      </c>
      <c r="B1" s="1055"/>
      <c r="C1" s="1055"/>
      <c r="D1" s="1055"/>
      <c r="E1" s="1055"/>
      <c r="F1" s="1055"/>
      <c r="G1" s="1055"/>
      <c r="H1" s="1055"/>
      <c r="I1" s="1055"/>
      <c r="J1" s="1055"/>
      <c r="K1" s="1055"/>
      <c r="L1" s="1055"/>
      <c r="M1" s="1055"/>
    </row>
    <row r="2" spans="1:13" ht="24.6" thickBot="1" x14ac:dyDescent="0.3">
      <c r="A2" s="255"/>
      <c r="B2" s="257" t="s">
        <v>180</v>
      </c>
      <c r="C2" s="190" t="s">
        <v>199</v>
      </c>
      <c r="D2" s="232" t="s">
        <v>200</v>
      </c>
      <c r="E2" s="258" t="s">
        <v>201</v>
      </c>
      <c r="F2" s="258" t="s">
        <v>202</v>
      </c>
      <c r="G2" s="258" t="s">
        <v>203</v>
      </c>
      <c r="H2" s="258" t="s">
        <v>204</v>
      </c>
      <c r="I2" s="258" t="s">
        <v>205</v>
      </c>
      <c r="J2" s="258" t="s">
        <v>206</v>
      </c>
      <c r="K2" s="258" t="s">
        <v>207</v>
      </c>
      <c r="L2" s="258" t="s">
        <v>208</v>
      </c>
      <c r="M2" s="192" t="s">
        <v>209</v>
      </c>
    </row>
    <row r="3" spans="1:13" ht="13.8" thickBot="1" x14ac:dyDescent="0.3">
      <c r="A3" s="193" t="s">
        <v>180</v>
      </c>
      <c r="B3" s="601">
        <v>1503943696.0039392</v>
      </c>
      <c r="C3" s="194">
        <v>221227926.28674906</v>
      </c>
      <c r="D3" s="261">
        <v>85074856.711191371</v>
      </c>
      <c r="E3" s="262">
        <v>148109904.02394503</v>
      </c>
      <c r="F3" s="262">
        <v>45422440.182165086</v>
      </c>
      <c r="G3" s="262">
        <v>27113387.852397438</v>
      </c>
      <c r="H3" s="262">
        <v>39615451.137618102</v>
      </c>
      <c r="I3" s="262">
        <v>69674309.216881782</v>
      </c>
      <c r="J3" s="262">
        <v>267071807.75631106</v>
      </c>
      <c r="K3" s="262">
        <v>100929491.43237475</v>
      </c>
      <c r="L3" s="262">
        <v>226769910.84705976</v>
      </c>
      <c r="M3" s="195">
        <v>272934210.55724579</v>
      </c>
    </row>
    <row r="4" spans="1:13" ht="13.8" thickTop="1" x14ac:dyDescent="0.25">
      <c r="A4" s="250" t="s">
        <v>222</v>
      </c>
      <c r="B4" s="273">
        <v>1424613659.9853117</v>
      </c>
      <c r="C4" s="35">
        <v>219592884.92869696</v>
      </c>
      <c r="D4" s="274">
        <v>78601755.180110902</v>
      </c>
      <c r="E4" s="37">
        <v>142060931.38345152</v>
      </c>
      <c r="F4" s="37">
        <v>42717469.684007294</v>
      </c>
      <c r="G4" s="37">
        <v>27113387.852397438</v>
      </c>
      <c r="H4" s="37">
        <v>32146389.481818341</v>
      </c>
      <c r="I4" s="37">
        <v>68514334.606403634</v>
      </c>
      <c r="J4" s="37">
        <v>246560786.63629028</v>
      </c>
      <c r="K4" s="37">
        <v>89103514.049702436</v>
      </c>
      <c r="L4" s="37">
        <v>224820023.74998459</v>
      </c>
      <c r="M4" s="224">
        <v>253382182.43244833</v>
      </c>
    </row>
    <row r="5" spans="1:13" ht="13.8" thickBot="1" x14ac:dyDescent="0.3">
      <c r="A5" s="370" t="s">
        <v>223</v>
      </c>
      <c r="B5" s="375">
        <v>79330036.018627495</v>
      </c>
      <c r="C5" s="27">
        <v>1635041.3580521103</v>
      </c>
      <c r="D5" s="27">
        <v>6473101.5310804658</v>
      </c>
      <c r="E5" s="27">
        <v>6048972.6404935271</v>
      </c>
      <c r="F5" s="27">
        <v>2704970.4981577899</v>
      </c>
      <c r="G5" s="27">
        <v>0</v>
      </c>
      <c r="H5" s="27">
        <v>7469061.6557997623</v>
      </c>
      <c r="I5" s="27">
        <v>1159974.6104781553</v>
      </c>
      <c r="J5" s="27">
        <v>20511021.120020766</v>
      </c>
      <c r="K5" s="27">
        <v>11825977.382672315</v>
      </c>
      <c r="L5" s="27">
        <v>1949887.0970751531</v>
      </c>
      <c r="M5" s="376">
        <v>19552028.124797441</v>
      </c>
    </row>
    <row r="6" spans="1:13" ht="13.5" customHeight="1" x14ac:dyDescent="0.25">
      <c r="A6" s="72"/>
    </row>
    <row r="7" spans="1:13" x14ac:dyDescent="0.25">
      <c r="A7" s="4"/>
      <c r="B7" s="1"/>
      <c r="C7" s="2"/>
      <c r="D7" s="2"/>
      <c r="E7" s="1"/>
      <c r="F7" s="1"/>
      <c r="G7" s="1"/>
      <c r="H7" s="1"/>
      <c r="I7" s="1"/>
    </row>
    <row r="8" spans="1:13" ht="13.8" thickBot="1" x14ac:dyDescent="0.3">
      <c r="A8" s="1056" t="s">
        <v>414</v>
      </c>
      <c r="B8" s="1056"/>
      <c r="C8" s="1056"/>
      <c r="D8" s="1056"/>
      <c r="E8" s="1056"/>
      <c r="F8" s="1056"/>
      <c r="G8" s="1056"/>
      <c r="H8" s="1056"/>
      <c r="I8" s="1056"/>
      <c r="J8" s="1056"/>
      <c r="K8" s="1056"/>
      <c r="L8" s="1056"/>
      <c r="M8" s="1056"/>
    </row>
    <row r="9" spans="1:13" ht="24.6" thickBot="1" x14ac:dyDescent="0.3">
      <c r="A9" s="255"/>
      <c r="B9" s="257" t="s">
        <v>180</v>
      </c>
      <c r="C9" s="190" t="s">
        <v>199</v>
      </c>
      <c r="D9" s="232" t="s">
        <v>200</v>
      </c>
      <c r="E9" s="258" t="s">
        <v>201</v>
      </c>
      <c r="F9" s="258" t="s">
        <v>202</v>
      </c>
      <c r="G9" s="258" t="s">
        <v>203</v>
      </c>
      <c r="H9" s="258" t="s">
        <v>204</v>
      </c>
      <c r="I9" s="258" t="s">
        <v>205</v>
      </c>
      <c r="J9" s="258" t="s">
        <v>206</v>
      </c>
      <c r="K9" s="258" t="s">
        <v>207</v>
      </c>
      <c r="L9" s="258" t="s">
        <v>208</v>
      </c>
      <c r="M9" s="192" t="s">
        <v>209</v>
      </c>
    </row>
    <row r="10" spans="1:13" ht="13.8" thickBot="1" x14ac:dyDescent="0.3">
      <c r="A10" s="193" t="s">
        <v>180</v>
      </c>
      <c r="B10" s="335">
        <v>1</v>
      </c>
      <c r="C10" s="204">
        <v>0.14709854290061775</v>
      </c>
      <c r="D10" s="336">
        <v>5.6567846879667059E-2</v>
      </c>
      <c r="E10" s="337">
        <v>9.8481016554995485E-2</v>
      </c>
      <c r="F10" s="337">
        <v>3.0202221202066937E-2</v>
      </c>
      <c r="G10" s="337">
        <v>1.8028193425351759E-2</v>
      </c>
      <c r="H10" s="337">
        <v>2.6341046704659574E-2</v>
      </c>
      <c r="I10" s="337">
        <v>4.6327737801627973E-2</v>
      </c>
      <c r="J10" s="337">
        <v>0.17758098821514096</v>
      </c>
      <c r="K10" s="337">
        <v>6.7109886959565004E-2</v>
      </c>
      <c r="L10" s="337">
        <v>0.15078351101148257</v>
      </c>
      <c r="M10" s="205">
        <v>0.18147900834482497</v>
      </c>
    </row>
    <row r="11" spans="1:13" ht="13.8" thickTop="1" x14ac:dyDescent="0.25">
      <c r="A11" s="250" t="s">
        <v>222</v>
      </c>
      <c r="B11" s="344">
        <v>1</v>
      </c>
      <c r="C11" s="218">
        <v>0.15414206047340656</v>
      </c>
      <c r="D11" s="345">
        <v>5.5174085008367332E-2</v>
      </c>
      <c r="E11" s="356">
        <v>9.9718917046545952E-2</v>
      </c>
      <c r="F11" s="356">
        <v>2.9985301196990999E-2</v>
      </c>
      <c r="G11" s="356">
        <v>1.9032098746460838E-2</v>
      </c>
      <c r="H11" s="356">
        <v>2.2564987536445341E-2</v>
      </c>
      <c r="I11" s="356">
        <v>4.8093273657863173E-2</v>
      </c>
      <c r="J11" s="356">
        <v>0.17307203599243348</v>
      </c>
      <c r="K11" s="356">
        <v>6.2545738927297048E-2</v>
      </c>
      <c r="L11" s="356">
        <v>0.15781122283518084</v>
      </c>
      <c r="M11" s="219">
        <v>0.17786027857900841</v>
      </c>
    </row>
    <row r="12" spans="1:13" ht="13.8" thickBot="1" x14ac:dyDescent="0.3">
      <c r="A12" s="370" t="s">
        <v>223</v>
      </c>
      <c r="B12" s="371">
        <v>1</v>
      </c>
      <c r="C12" s="372">
        <v>2.061062165241153E-2</v>
      </c>
      <c r="D12" s="372">
        <v>8.1597108181830594E-2</v>
      </c>
      <c r="E12" s="372">
        <v>7.6250723484774005E-2</v>
      </c>
      <c r="F12" s="372">
        <v>3.4097683978394203E-2</v>
      </c>
      <c r="G12" s="372">
        <v>0</v>
      </c>
      <c r="H12" s="372">
        <v>9.4151749206894994E-2</v>
      </c>
      <c r="I12" s="372">
        <v>1.462213644029837E-2</v>
      </c>
      <c r="J12" s="372">
        <v>0.25855302921083473</v>
      </c>
      <c r="K12" s="372">
        <v>0.14907313769396824</v>
      </c>
      <c r="L12" s="372">
        <v>2.4579430376374719E-2</v>
      </c>
      <c r="M12" s="373">
        <v>0.24646437977421853</v>
      </c>
    </row>
    <row r="13" spans="1:13" x14ac:dyDescent="0.25">
      <c r="A13" s="72"/>
      <c r="B13" s="1"/>
      <c r="C13" s="1"/>
      <c r="D13" s="1"/>
      <c r="E13" s="1"/>
      <c r="F13" s="1"/>
      <c r="G13" s="1"/>
      <c r="H13" s="98"/>
      <c r="I13" s="1"/>
    </row>
    <row r="14" spans="1:13" x14ac:dyDescent="0.25">
      <c r="A14" s="1"/>
      <c r="B14" s="1"/>
      <c r="C14" s="1"/>
      <c r="D14" s="1"/>
      <c r="E14" s="1"/>
      <c r="F14" s="1"/>
      <c r="G14" s="1"/>
      <c r="H14" s="1"/>
      <c r="I14" s="1"/>
    </row>
    <row r="15" spans="1:13" ht="13.8" thickBot="1" x14ac:dyDescent="0.3">
      <c r="A15" s="1056" t="s">
        <v>415</v>
      </c>
      <c r="B15" s="1056"/>
      <c r="C15" s="1056"/>
      <c r="D15" s="1056"/>
      <c r="E15" s="1056"/>
      <c r="F15" s="1056"/>
      <c r="G15" s="1056"/>
      <c r="H15" s="1056"/>
      <c r="I15" s="1056"/>
      <c r="J15" s="1056"/>
      <c r="K15" s="1056"/>
      <c r="L15" s="1056"/>
      <c r="M15" s="1056"/>
    </row>
    <row r="16" spans="1:13" ht="24.6" thickBot="1" x14ac:dyDescent="0.3">
      <c r="A16" s="255"/>
      <c r="B16" s="257" t="s">
        <v>180</v>
      </c>
      <c r="C16" s="190" t="s">
        <v>199</v>
      </c>
      <c r="D16" s="232" t="s">
        <v>200</v>
      </c>
      <c r="E16" s="258" t="s">
        <v>201</v>
      </c>
      <c r="F16" s="258" t="s">
        <v>202</v>
      </c>
      <c r="G16" s="258" t="s">
        <v>203</v>
      </c>
      <c r="H16" s="258" t="s">
        <v>204</v>
      </c>
      <c r="I16" s="258" t="s">
        <v>205</v>
      </c>
      <c r="J16" s="258" t="s">
        <v>206</v>
      </c>
      <c r="K16" s="258" t="s">
        <v>207</v>
      </c>
      <c r="L16" s="258" t="s">
        <v>208</v>
      </c>
      <c r="M16" s="192" t="s">
        <v>209</v>
      </c>
    </row>
    <row r="17" spans="1:13" ht="13.8" thickBot="1" x14ac:dyDescent="0.3">
      <c r="A17" s="193" t="s">
        <v>180</v>
      </c>
      <c r="B17" s="335">
        <v>1</v>
      </c>
      <c r="C17" s="204">
        <v>1</v>
      </c>
      <c r="D17" s="336">
        <v>1</v>
      </c>
      <c r="E17" s="337">
        <v>1</v>
      </c>
      <c r="F17" s="337">
        <v>1</v>
      </c>
      <c r="G17" s="337">
        <v>1</v>
      </c>
      <c r="H17" s="337">
        <v>1</v>
      </c>
      <c r="I17" s="337">
        <v>1</v>
      </c>
      <c r="J17" s="337">
        <v>1</v>
      </c>
      <c r="K17" s="337">
        <v>1</v>
      </c>
      <c r="L17" s="337">
        <v>1</v>
      </c>
      <c r="M17" s="205">
        <v>1</v>
      </c>
    </row>
    <row r="18" spans="1:13" ht="13.8" thickTop="1" x14ac:dyDescent="0.25">
      <c r="A18" s="250" t="s">
        <v>222</v>
      </c>
      <c r="B18" s="344">
        <v>0.94725199072983135</v>
      </c>
      <c r="C18" s="218">
        <v>0.99260924520020677</v>
      </c>
      <c r="D18" s="345">
        <v>0.92391287177767356</v>
      </c>
      <c r="E18" s="356">
        <v>0.95915889163282708</v>
      </c>
      <c r="F18" s="356">
        <v>0.94044858692510569</v>
      </c>
      <c r="G18" s="356">
        <v>1</v>
      </c>
      <c r="H18" s="356">
        <v>0.81146089615757833</v>
      </c>
      <c r="I18" s="356">
        <v>0.98335147311087956</v>
      </c>
      <c r="J18" s="356">
        <v>0.92320035090062369</v>
      </c>
      <c r="K18" s="356">
        <v>0.88282931762718719</v>
      </c>
      <c r="L18" s="356">
        <v>0.99140147345919172</v>
      </c>
      <c r="M18" s="219">
        <v>0.92836358591735946</v>
      </c>
    </row>
    <row r="19" spans="1:13" ht="13.8" thickBot="1" x14ac:dyDescent="0.3">
      <c r="A19" s="370" t="s">
        <v>223</v>
      </c>
      <c r="B19" s="371">
        <v>5.2748009270168657E-2</v>
      </c>
      <c r="C19" s="372">
        <v>7.3907547997933056E-3</v>
      </c>
      <c r="D19" s="372">
        <v>7.6087128222326425E-2</v>
      </c>
      <c r="E19" s="372">
        <v>4.0841108367172967E-2</v>
      </c>
      <c r="F19" s="372">
        <v>5.9551413074894297E-2</v>
      </c>
      <c r="G19" s="372">
        <v>0</v>
      </c>
      <c r="H19" s="372">
        <v>0.1885391038424217</v>
      </c>
      <c r="I19" s="372">
        <v>1.6648526889120538E-2</v>
      </c>
      <c r="J19" s="372">
        <v>7.6799649099376269E-2</v>
      </c>
      <c r="K19" s="372">
        <v>0.11717068237281283</v>
      </c>
      <c r="L19" s="372">
        <v>8.5985265408082025E-3</v>
      </c>
      <c r="M19" s="373">
        <v>7.1636414082640473E-2</v>
      </c>
    </row>
    <row r="20" spans="1:13" x14ac:dyDescent="0.25">
      <c r="A20" s="72"/>
    </row>
    <row r="22" spans="1:13" ht="27" customHeight="1" thickBot="1" x14ac:dyDescent="0.3">
      <c r="A22" s="1053" t="s">
        <v>416</v>
      </c>
      <c r="B22" s="1053"/>
      <c r="C22" s="1053"/>
      <c r="D22" s="1053"/>
      <c r="E22" s="1053"/>
      <c r="F22" s="1053"/>
      <c r="G22" s="1053"/>
      <c r="H22" s="1053"/>
      <c r="I22" s="1053"/>
      <c r="J22" s="1053"/>
      <c r="K22" s="1053"/>
      <c r="L22" s="1053"/>
      <c r="M22" s="1053"/>
    </row>
    <row r="23" spans="1:13" ht="13.5" customHeight="1" thickBot="1" x14ac:dyDescent="0.3">
      <c r="A23" s="40"/>
      <c r="B23" s="1061" t="s">
        <v>898</v>
      </c>
      <c r="C23" s="1062"/>
      <c r="D23" s="1062"/>
      <c r="E23" s="1062"/>
      <c r="F23" s="1062"/>
      <c r="G23" s="1062"/>
      <c r="H23" s="1062"/>
      <c r="I23" s="1062"/>
      <c r="J23" s="1062"/>
      <c r="K23" s="1062"/>
      <c r="L23" s="1062"/>
      <c r="M23" s="1062"/>
    </row>
    <row r="24" spans="1:13" ht="24.6" thickBot="1" x14ac:dyDescent="0.3">
      <c r="A24" s="310"/>
      <c r="B24" s="311" t="s">
        <v>180</v>
      </c>
      <c r="C24" s="312" t="s">
        <v>199</v>
      </c>
      <c r="D24" s="313" t="s">
        <v>200</v>
      </c>
      <c r="E24" s="313" t="s">
        <v>201</v>
      </c>
      <c r="F24" s="313" t="s">
        <v>202</v>
      </c>
      <c r="G24" s="313" t="s">
        <v>203</v>
      </c>
      <c r="H24" s="313" t="s">
        <v>204</v>
      </c>
      <c r="I24" s="313" t="s">
        <v>205</v>
      </c>
      <c r="J24" s="313" t="s">
        <v>206</v>
      </c>
      <c r="K24" s="313" t="s">
        <v>207</v>
      </c>
      <c r="L24" s="313" t="s">
        <v>208</v>
      </c>
      <c r="M24" s="314" t="s">
        <v>209</v>
      </c>
    </row>
    <row r="25" spans="1:13" ht="13.8" thickBot="1" x14ac:dyDescent="0.3">
      <c r="A25" s="284" t="s">
        <v>180</v>
      </c>
      <c r="B25" s="285">
        <v>6.0355992889210563E-2</v>
      </c>
      <c r="C25" s="286">
        <v>0.23005305551448885</v>
      </c>
      <c r="D25" s="287">
        <v>0.21509445440258324</v>
      </c>
      <c r="E25" s="287">
        <v>0.45561021486754583</v>
      </c>
      <c r="F25" s="287">
        <v>-0.30803088829259229</v>
      </c>
      <c r="G25" s="287">
        <v>4.7428170970630346E-2</v>
      </c>
      <c r="H25" s="287">
        <v>0.15784424159297217</v>
      </c>
      <c r="I25" s="287">
        <v>-5.6805136372106713E-3</v>
      </c>
      <c r="J25" s="287">
        <v>0.10634382313272672</v>
      </c>
      <c r="K25" s="287">
        <v>-0.26715834953112449</v>
      </c>
      <c r="L25" s="287">
        <v>0.86052601593176692</v>
      </c>
      <c r="M25" s="288">
        <v>-0.26213296608072023</v>
      </c>
    </row>
    <row r="26" spans="1:13" ht="13.8" thickTop="1" x14ac:dyDescent="0.25">
      <c r="A26" s="299" t="s">
        <v>222</v>
      </c>
      <c r="B26" s="300">
        <v>8.0955577329010486E-2</v>
      </c>
      <c r="C26" s="301">
        <v>0.22452009186999189</v>
      </c>
      <c r="D26" s="302">
        <v>0.17145758103663233</v>
      </c>
      <c r="E26" s="302">
        <v>0.49913432757606713</v>
      </c>
      <c r="F26" s="302">
        <v>-0.31684381916888393</v>
      </c>
      <c r="G26" s="302">
        <v>7.8356036095239334E-2</v>
      </c>
      <c r="H26" s="302">
        <v>0.14955107153393987</v>
      </c>
      <c r="I26" s="302">
        <v>0.396220406235126</v>
      </c>
      <c r="J26" s="302">
        <v>0.15479847417319315</v>
      </c>
      <c r="K26" s="302">
        <v>-0.31669240125103904</v>
      </c>
      <c r="L26" s="302">
        <v>0.89553740749089727</v>
      </c>
      <c r="M26" s="303">
        <v>-0.27503198608687585</v>
      </c>
    </row>
    <row r="27" spans="1:13" ht="13.8" thickBot="1" x14ac:dyDescent="0.3">
      <c r="A27" s="363" t="s">
        <v>223</v>
      </c>
      <c r="B27" s="364">
        <v>-0.2100005361002012</v>
      </c>
      <c r="C27" s="365">
        <v>2.1287125709781036</v>
      </c>
      <c r="D27" s="366">
        <v>1.2186257986846423</v>
      </c>
      <c r="E27" s="366">
        <v>-0.13451321341283351</v>
      </c>
      <c r="F27" s="366">
        <v>-0.13099279369856487</v>
      </c>
      <c r="G27" s="377">
        <v>-1</v>
      </c>
      <c r="H27" s="377">
        <v>0.19494707962276636</v>
      </c>
      <c r="I27" s="366">
        <v>-0.94476592156687</v>
      </c>
      <c r="J27" s="366">
        <v>-0.26458948296920082</v>
      </c>
      <c r="K27" s="366">
        <v>0.61487184966822195</v>
      </c>
      <c r="L27" s="366">
        <v>-0.40551095952798855</v>
      </c>
      <c r="M27" s="367">
        <v>-4.100844013128313E-2</v>
      </c>
    </row>
    <row r="28" spans="1:13" x14ac:dyDescent="0.25">
      <c r="A28" s="72"/>
    </row>
    <row r="29" spans="1:13" x14ac:dyDescent="0.25">
      <c r="H29" s="713"/>
    </row>
    <row r="30" spans="1:13" ht="27" customHeight="1" thickBot="1" x14ac:dyDescent="0.3">
      <c r="A30" s="1053" t="s">
        <v>417</v>
      </c>
      <c r="B30" s="1053"/>
      <c r="C30" s="1053"/>
      <c r="D30" s="1053"/>
      <c r="E30" s="1053"/>
      <c r="F30" s="1053"/>
      <c r="G30" s="1053"/>
      <c r="H30" s="1053"/>
      <c r="I30" s="1053"/>
      <c r="J30" s="1053"/>
      <c r="K30" s="1053"/>
      <c r="L30" s="1053"/>
      <c r="M30" s="1053"/>
    </row>
    <row r="31" spans="1:13" ht="24.6" thickBot="1" x14ac:dyDescent="0.3">
      <c r="A31" s="255"/>
      <c r="B31" s="257" t="s">
        <v>180</v>
      </c>
      <c r="C31" s="190" t="s">
        <v>199</v>
      </c>
      <c r="D31" s="232" t="s">
        <v>200</v>
      </c>
      <c r="E31" s="258" t="s">
        <v>201</v>
      </c>
      <c r="F31" s="258" t="s">
        <v>202</v>
      </c>
      <c r="G31" s="258" t="s">
        <v>203</v>
      </c>
      <c r="H31" s="258" t="s">
        <v>204</v>
      </c>
      <c r="I31" s="258" t="s">
        <v>205</v>
      </c>
      <c r="J31" s="258" t="s">
        <v>206</v>
      </c>
      <c r="K31" s="258" t="s">
        <v>207</v>
      </c>
      <c r="L31" s="258" t="s">
        <v>208</v>
      </c>
      <c r="M31" s="192" t="s">
        <v>209</v>
      </c>
    </row>
    <row r="32" spans="1:13" ht="13.8" thickBot="1" x14ac:dyDescent="0.3">
      <c r="A32" s="544" t="s">
        <v>180</v>
      </c>
      <c r="B32" s="602">
        <v>178.82939536013097</v>
      </c>
      <c r="C32" s="532">
        <v>128.057474871972</v>
      </c>
      <c r="D32" s="556">
        <v>152.2060237527198</v>
      </c>
      <c r="E32" s="557">
        <v>161.70489113461966</v>
      </c>
      <c r="F32" s="557">
        <v>125.62161643987861</v>
      </c>
      <c r="G32" s="557">
        <v>140.32937086860073</v>
      </c>
      <c r="H32" s="557">
        <v>173.05646686372538</v>
      </c>
      <c r="I32" s="557">
        <v>168.22600393617151</v>
      </c>
      <c r="J32" s="557">
        <v>172.43271595625461</v>
      </c>
      <c r="K32" s="557">
        <v>235.0966004675789</v>
      </c>
      <c r="L32" s="557">
        <v>176.93321236570281</v>
      </c>
      <c r="M32" s="533">
        <v>364.01532234975684</v>
      </c>
    </row>
    <row r="33" spans="1:13" ht="13.8" thickTop="1" x14ac:dyDescent="0.25">
      <c r="A33" s="250" t="s">
        <v>222</v>
      </c>
      <c r="B33" s="558">
        <v>176.04204001290367</v>
      </c>
      <c r="C33" s="48">
        <v>127.45287211734477</v>
      </c>
      <c r="D33" s="559">
        <v>147.88058878731124</v>
      </c>
      <c r="E33" s="49">
        <v>160.8287019524092</v>
      </c>
      <c r="F33" s="49">
        <v>122.28738489572811</v>
      </c>
      <c r="G33" s="49">
        <v>140.32937086860073</v>
      </c>
      <c r="H33" s="49">
        <v>160.88633605754978</v>
      </c>
      <c r="I33" s="49">
        <v>166.92149507071792</v>
      </c>
      <c r="J33" s="49">
        <v>170.40078062270166</v>
      </c>
      <c r="K33" s="49">
        <v>229.86024987847043</v>
      </c>
      <c r="L33" s="49">
        <v>176.48865032403401</v>
      </c>
      <c r="M33" s="534">
        <v>365.38639978040032</v>
      </c>
    </row>
    <row r="34" spans="1:13" ht="13.8" thickBot="1" x14ac:dyDescent="0.3">
      <c r="A34" s="370" t="s">
        <v>223</v>
      </c>
      <c r="B34" s="603">
        <v>249.87979833317121</v>
      </c>
      <c r="C34" s="604">
        <v>352.87606306797699</v>
      </c>
      <c r="D34" s="604">
        <v>236.04119182278788</v>
      </c>
      <c r="E34" s="604">
        <v>185.42994687813018</v>
      </c>
      <c r="F34" s="604">
        <v>220.61452588476828</v>
      </c>
      <c r="G34" s="604">
        <v>0</v>
      </c>
      <c r="H34" s="604">
        <v>256.59602299774298</v>
      </c>
      <c r="I34" s="604">
        <v>312.45662107999999</v>
      </c>
      <c r="J34" s="604">
        <v>201.28548395783679</v>
      </c>
      <c r="K34" s="604">
        <v>283.8102552206376</v>
      </c>
      <c r="L34" s="604">
        <v>249.35264067715588</v>
      </c>
      <c r="M34" s="605">
        <v>347.13457258873757</v>
      </c>
    </row>
    <row r="35" spans="1:13" ht="13.5" customHeight="1" x14ac:dyDescent="0.25">
      <c r="A35" s="72"/>
    </row>
    <row r="37" spans="1:13" ht="27" customHeight="1" thickBot="1" x14ac:dyDescent="0.3">
      <c r="A37" s="1053" t="s">
        <v>418</v>
      </c>
      <c r="B37" s="1053"/>
      <c r="C37" s="1053"/>
      <c r="D37" s="1053"/>
      <c r="E37" s="1053"/>
      <c r="F37" s="1053"/>
      <c r="G37" s="1053"/>
      <c r="H37" s="1053"/>
      <c r="I37" s="1053"/>
      <c r="J37" s="1053"/>
      <c r="K37" s="1053"/>
      <c r="L37" s="1053"/>
      <c r="M37" s="1053"/>
    </row>
    <row r="38" spans="1:13" ht="13.5" customHeight="1" thickBot="1" x14ac:dyDescent="0.3">
      <c r="A38" s="40"/>
      <c r="B38" s="1061" t="s">
        <v>898</v>
      </c>
      <c r="C38" s="1062"/>
      <c r="D38" s="1062"/>
      <c r="E38" s="1062"/>
      <c r="F38" s="1062"/>
      <c r="G38" s="1062"/>
      <c r="H38" s="1062"/>
      <c r="I38" s="1062"/>
      <c r="J38" s="1062"/>
      <c r="K38" s="1062"/>
      <c r="L38" s="1062"/>
      <c r="M38" s="1062"/>
    </row>
    <row r="39" spans="1:13" ht="24.6" thickBot="1" x14ac:dyDescent="0.3">
      <c r="A39" s="310"/>
      <c r="B39" s="311" t="s">
        <v>180</v>
      </c>
      <c r="C39" s="312" t="s">
        <v>199</v>
      </c>
      <c r="D39" s="313" t="s">
        <v>200</v>
      </c>
      <c r="E39" s="313" t="s">
        <v>201</v>
      </c>
      <c r="F39" s="313" t="s">
        <v>202</v>
      </c>
      <c r="G39" s="313" t="s">
        <v>203</v>
      </c>
      <c r="H39" s="313" t="s">
        <v>204</v>
      </c>
      <c r="I39" s="313" t="s">
        <v>205</v>
      </c>
      <c r="J39" s="313" t="s">
        <v>206</v>
      </c>
      <c r="K39" s="313" t="s">
        <v>207</v>
      </c>
      <c r="L39" s="313" t="s">
        <v>208</v>
      </c>
      <c r="M39" s="314" t="s">
        <v>209</v>
      </c>
    </row>
    <row r="40" spans="1:13" ht="13.8" thickBot="1" x14ac:dyDescent="0.3">
      <c r="A40" s="284" t="s">
        <v>180</v>
      </c>
      <c r="B40" s="285">
        <v>0.1113624468766532</v>
      </c>
      <c r="C40" s="286">
        <v>0.13438993436425029</v>
      </c>
      <c r="D40" s="287">
        <v>0.17938933018841485</v>
      </c>
      <c r="E40" s="287">
        <v>0.23404473966089778</v>
      </c>
      <c r="F40" s="287">
        <v>0.51381347306192238</v>
      </c>
      <c r="G40" s="287">
        <v>-1.807859229101394E-2</v>
      </c>
      <c r="H40" s="287">
        <v>0.14604221212768298</v>
      </c>
      <c r="I40" s="287">
        <v>-0.12341684967664768</v>
      </c>
      <c r="J40" s="287">
        <v>9.4388344944273728E-2</v>
      </c>
      <c r="K40" s="287">
        <v>0.10969880195793724</v>
      </c>
      <c r="L40" s="287">
        <v>-0.10733322934750089</v>
      </c>
      <c r="M40" s="288">
        <v>0.51674009588415615</v>
      </c>
    </row>
    <row r="41" spans="1:13" ht="13.8" thickTop="1" x14ac:dyDescent="0.25">
      <c r="A41" s="299" t="s">
        <v>222</v>
      </c>
      <c r="B41" s="300">
        <v>0.12920499033333521</v>
      </c>
      <c r="C41" s="301">
        <v>0.13020882437995951</v>
      </c>
      <c r="D41" s="302">
        <v>0.16522777368573105</v>
      </c>
      <c r="E41" s="302">
        <v>0.26214293027452262</v>
      </c>
      <c r="F41" s="302">
        <v>0.51406465075995267</v>
      </c>
      <c r="G41" s="302">
        <v>-2.5758034574391298E-3</v>
      </c>
      <c r="H41" s="302">
        <v>0.17669491919694802</v>
      </c>
      <c r="I41" s="302">
        <v>1.9268109040980974E-2</v>
      </c>
      <c r="J41" s="302">
        <v>0.14236395564243942</v>
      </c>
      <c r="K41" s="302">
        <v>9.0813013165533807E-2</v>
      </c>
      <c r="L41" s="302">
        <v>-9.976591920636857E-2</v>
      </c>
      <c r="M41" s="303">
        <v>0.5460237814053861</v>
      </c>
    </row>
    <row r="42" spans="1:13" ht="13.8" thickBot="1" x14ac:dyDescent="0.3">
      <c r="A42" s="363" t="s">
        <v>223</v>
      </c>
      <c r="B42" s="364">
        <v>-0.10217801887882316</v>
      </c>
      <c r="C42" s="365">
        <v>1.0098414569011354</v>
      </c>
      <c r="D42" s="366">
        <v>0.11853746780859686</v>
      </c>
      <c r="E42" s="366">
        <v>-0.12867272183324863</v>
      </c>
      <c r="F42" s="366">
        <v>0.1932922646436348</v>
      </c>
      <c r="G42" s="377">
        <v>-1</v>
      </c>
      <c r="H42" s="377">
        <v>-9.4523734978467111E-2</v>
      </c>
      <c r="I42" s="366">
        <v>-2.5680799808775245E-2</v>
      </c>
      <c r="J42" s="366">
        <v>-0.2729396268917611</v>
      </c>
      <c r="K42" s="366">
        <v>0.21144218558875005</v>
      </c>
      <c r="L42" s="366">
        <v>-0.24316369953410266</v>
      </c>
      <c r="M42" s="367">
        <v>6.2518757060010532E-2</v>
      </c>
    </row>
    <row r="43" spans="1:13" x14ac:dyDescent="0.25">
      <c r="A43" s="72"/>
    </row>
    <row r="45" spans="1:13" ht="27" customHeight="1" thickBot="1" x14ac:dyDescent="0.3">
      <c r="A45" s="1053" t="s">
        <v>419</v>
      </c>
      <c r="B45" s="1053"/>
      <c r="C45" s="1053"/>
      <c r="D45" s="1053"/>
      <c r="E45" s="1053"/>
      <c r="F45" s="1053"/>
      <c r="G45" s="1053"/>
      <c r="H45" s="1053"/>
      <c r="I45" s="1053"/>
      <c r="J45" s="1053"/>
      <c r="K45" s="1053"/>
      <c r="L45" s="1053"/>
      <c r="M45" s="1053"/>
    </row>
    <row r="46" spans="1:13" ht="24.6" thickBot="1" x14ac:dyDescent="0.3">
      <c r="A46" s="255"/>
      <c r="B46" s="257" t="s">
        <v>180</v>
      </c>
      <c r="C46" s="190" t="s">
        <v>199</v>
      </c>
      <c r="D46" s="232" t="s">
        <v>200</v>
      </c>
      <c r="E46" s="258" t="s">
        <v>201</v>
      </c>
      <c r="F46" s="258" t="s">
        <v>202</v>
      </c>
      <c r="G46" s="258" t="s">
        <v>203</v>
      </c>
      <c r="H46" s="258" t="s">
        <v>204</v>
      </c>
      <c r="I46" s="258" t="s">
        <v>205</v>
      </c>
      <c r="J46" s="258" t="s">
        <v>206</v>
      </c>
      <c r="K46" s="258" t="s">
        <v>207</v>
      </c>
      <c r="L46" s="258" t="s">
        <v>208</v>
      </c>
      <c r="M46" s="192" t="s">
        <v>209</v>
      </c>
    </row>
    <row r="47" spans="1:13" ht="13.8" thickBot="1" x14ac:dyDescent="0.3">
      <c r="A47" s="544" t="s">
        <v>180</v>
      </c>
      <c r="B47" s="602">
        <v>639.37721828493682</v>
      </c>
      <c r="C47" s="532">
        <v>267.16593126020643</v>
      </c>
      <c r="D47" s="556">
        <v>505.26915630845048</v>
      </c>
      <c r="E47" s="557">
        <v>652.93681708101917</v>
      </c>
      <c r="F47" s="557">
        <v>527.79303698381727</v>
      </c>
      <c r="G47" s="557">
        <v>231.09272884587963</v>
      </c>
      <c r="H47" s="557">
        <v>570.32642478481478</v>
      </c>
      <c r="I47" s="557">
        <v>649.56526881488435</v>
      </c>
      <c r="J47" s="557">
        <v>740.48316763140883</v>
      </c>
      <c r="K47" s="557">
        <v>1314.9227818256193</v>
      </c>
      <c r="L47" s="557">
        <v>1750.320088593448</v>
      </c>
      <c r="M47" s="533">
        <v>1501.0049070272421</v>
      </c>
    </row>
    <row r="48" spans="1:13" ht="13.8" thickTop="1" x14ac:dyDescent="0.25">
      <c r="A48" s="250" t="s">
        <v>222</v>
      </c>
      <c r="B48" s="558">
        <v>627.49438951979153</v>
      </c>
      <c r="C48" s="48">
        <v>266.04386834195878</v>
      </c>
      <c r="D48" s="559">
        <v>501.5801485347389</v>
      </c>
      <c r="E48" s="49">
        <v>652.15552236729127</v>
      </c>
      <c r="F48" s="49">
        <v>525.08368570026005</v>
      </c>
      <c r="G48" s="49">
        <v>231.09272884587963</v>
      </c>
      <c r="H48" s="49">
        <v>524.85348696830226</v>
      </c>
      <c r="I48" s="49">
        <v>643.20329175292522</v>
      </c>
      <c r="J48" s="49">
        <v>700.77816201797941</v>
      </c>
      <c r="K48" s="49">
        <v>1333.910134125241</v>
      </c>
      <c r="L48" s="49">
        <v>1780.216135081492</v>
      </c>
      <c r="M48" s="534">
        <v>1593.557922849923</v>
      </c>
    </row>
    <row r="49" spans="1:13" ht="13.8" thickBot="1" x14ac:dyDescent="0.3">
      <c r="A49" s="370" t="s">
        <v>223</v>
      </c>
      <c r="B49" s="603">
        <v>968.85740969238282</v>
      </c>
      <c r="C49" s="604">
        <v>616.2136284044185</v>
      </c>
      <c r="D49" s="604">
        <v>554.81876097152917</v>
      </c>
      <c r="E49" s="604">
        <v>671.83944768558342</v>
      </c>
      <c r="F49" s="604">
        <v>574.61583582261665</v>
      </c>
      <c r="G49" s="604">
        <v>0</v>
      </c>
      <c r="H49" s="604">
        <v>909.45240210597365</v>
      </c>
      <c r="I49" s="604">
        <v>1562.2831054000001</v>
      </c>
      <c r="J49" s="604">
        <v>2321.8838061355195</v>
      </c>
      <c r="K49" s="604">
        <v>1187.5577091538146</v>
      </c>
      <c r="L49" s="604">
        <v>596.10267532752528</v>
      </c>
      <c r="M49" s="605">
        <v>856.40844181476689</v>
      </c>
    </row>
    <row r="50" spans="1:13" ht="13.5" customHeight="1" x14ac:dyDescent="0.25">
      <c r="A50" s="72"/>
    </row>
    <row r="52" spans="1:13" ht="27" customHeight="1" thickBot="1" x14ac:dyDescent="0.3">
      <c r="A52" s="1053" t="s">
        <v>420</v>
      </c>
      <c r="B52" s="1053"/>
      <c r="C52" s="1053"/>
      <c r="D52" s="1053"/>
      <c r="E52" s="1053"/>
      <c r="F52" s="1053"/>
      <c r="G52" s="1053"/>
      <c r="H52" s="1053"/>
      <c r="I52" s="1053"/>
      <c r="J52" s="1053"/>
      <c r="K52" s="1053"/>
      <c r="L52" s="1053"/>
      <c r="M52" s="1053"/>
    </row>
    <row r="53" spans="1:13" ht="13.5" customHeight="1" thickBot="1" x14ac:dyDescent="0.3">
      <c r="A53" s="40"/>
      <c r="B53" s="1061" t="s">
        <v>898</v>
      </c>
      <c r="C53" s="1062"/>
      <c r="D53" s="1062"/>
      <c r="E53" s="1062"/>
      <c r="F53" s="1062"/>
      <c r="G53" s="1062"/>
      <c r="H53" s="1062"/>
      <c r="I53" s="1062"/>
      <c r="J53" s="1062"/>
      <c r="K53" s="1062"/>
      <c r="L53" s="1062"/>
      <c r="M53" s="1062"/>
    </row>
    <row r="54" spans="1:13" ht="24.6" thickBot="1" x14ac:dyDescent="0.3">
      <c r="A54" s="310"/>
      <c r="B54" s="311" t="s">
        <v>180</v>
      </c>
      <c r="C54" s="312" t="s">
        <v>199</v>
      </c>
      <c r="D54" s="313" t="s">
        <v>200</v>
      </c>
      <c r="E54" s="313" t="s">
        <v>201</v>
      </c>
      <c r="F54" s="313" t="s">
        <v>202</v>
      </c>
      <c r="G54" s="313" t="s">
        <v>203</v>
      </c>
      <c r="H54" s="313" t="s">
        <v>204</v>
      </c>
      <c r="I54" s="313" t="s">
        <v>205</v>
      </c>
      <c r="J54" s="313" t="s">
        <v>206</v>
      </c>
      <c r="K54" s="313" t="s">
        <v>207</v>
      </c>
      <c r="L54" s="313" t="s">
        <v>208</v>
      </c>
      <c r="M54" s="314" t="s">
        <v>209</v>
      </c>
    </row>
    <row r="55" spans="1:13" ht="13.8" thickBot="1" x14ac:dyDescent="0.3">
      <c r="A55" s="284" t="s">
        <v>180</v>
      </c>
      <c r="B55" s="285">
        <v>-2.8707790543048506E-2</v>
      </c>
      <c r="C55" s="286">
        <v>0.1400473419298538</v>
      </c>
      <c r="D55" s="287">
        <v>9.5091578467876303E-4</v>
      </c>
      <c r="E55" s="287">
        <v>7.8719161831107609E-2</v>
      </c>
      <c r="F55" s="287">
        <v>-6.7482608370545094E-2</v>
      </c>
      <c r="G55" s="287">
        <v>-0.17258175139514165</v>
      </c>
      <c r="H55" s="287">
        <v>-1.1668919496855223E-2</v>
      </c>
      <c r="I55" s="287">
        <v>-8.901166669789351E-3</v>
      </c>
      <c r="J55" s="287">
        <v>-0.1001356550068242</v>
      </c>
      <c r="K55" s="287">
        <v>1.2749607641687533E-2</v>
      </c>
      <c r="L55" s="287">
        <v>0.39863797324654793</v>
      </c>
      <c r="M55" s="288">
        <v>-0.15325992329512916</v>
      </c>
    </row>
    <row r="56" spans="1:13" ht="13.8" thickTop="1" x14ac:dyDescent="0.25">
      <c r="A56" s="299" t="s">
        <v>222</v>
      </c>
      <c r="B56" s="300">
        <v>-3.9282272930799556E-2</v>
      </c>
      <c r="C56" s="301">
        <v>0.13700271062497871</v>
      </c>
      <c r="D56" s="302">
        <v>9.752375134270741E-3</v>
      </c>
      <c r="E56" s="302">
        <v>6.7416946341116946E-2</v>
      </c>
      <c r="F56" s="302">
        <v>-6.8622388089955688E-2</v>
      </c>
      <c r="G56" s="302">
        <v>-0.15370434875261674</v>
      </c>
      <c r="H56" s="302">
        <v>-2.4943775389443923E-2</v>
      </c>
      <c r="I56" s="302">
        <v>0.10229064361761164</v>
      </c>
      <c r="J56" s="302">
        <v>-0.13913665364224193</v>
      </c>
      <c r="K56" s="302">
        <v>-3.4725856024016788E-2</v>
      </c>
      <c r="L56" s="302">
        <v>0.38569996168586429</v>
      </c>
      <c r="M56" s="303">
        <v>-0.21033984317278054</v>
      </c>
    </row>
    <row r="57" spans="1:13" ht="13.8" thickBot="1" x14ac:dyDescent="0.3">
      <c r="A57" s="363" t="s">
        <v>223</v>
      </c>
      <c r="B57" s="364">
        <v>0.32029810626863675</v>
      </c>
      <c r="C57" s="365">
        <v>0.24379723016083621</v>
      </c>
      <c r="D57" s="366">
        <v>-0.31068779724212314</v>
      </c>
      <c r="E57" s="366">
        <v>0.24978575336769082</v>
      </c>
      <c r="F57" s="366">
        <v>-6.4932202255007954E-2</v>
      </c>
      <c r="G57" s="377">
        <v>-1</v>
      </c>
      <c r="H57" s="377">
        <v>6.8033686332081844E-2</v>
      </c>
      <c r="I57" s="366">
        <v>0.69756167912360634</v>
      </c>
      <c r="J57" s="366">
        <v>1.5870241094883979</v>
      </c>
      <c r="K57" s="366">
        <v>0.89910783736054145</v>
      </c>
      <c r="L57" s="366">
        <v>-7.775177051656923E-2</v>
      </c>
      <c r="M57" s="367">
        <v>0.48998863286942673</v>
      </c>
    </row>
    <row r="58" spans="1:13" x14ac:dyDescent="0.25">
      <c r="A58" s="72"/>
    </row>
  </sheetData>
  <mergeCells count="11">
    <mergeCell ref="A1:M1"/>
    <mergeCell ref="A8:M8"/>
    <mergeCell ref="A15:M15"/>
    <mergeCell ref="A22:M22"/>
    <mergeCell ref="B23:M23"/>
    <mergeCell ref="B53:M53"/>
    <mergeCell ref="A30:M30"/>
    <mergeCell ref="A37:M37"/>
    <mergeCell ref="B38:M38"/>
    <mergeCell ref="A45:M45"/>
    <mergeCell ref="A52:M52"/>
  </mergeCells>
  <pageMargins left="0.78740157480314965" right="0.59055118110236227" top="0.78740157480314965" bottom="0.39370078740157483" header="0" footer="0.39370078740157483"/>
  <pageSetup paperSize="9" scale="91" fitToHeight="0" orientation="landscape" r:id="rId1"/>
  <headerFooter scaleWithDoc="0">
    <oddFooter>&amp;R&amp;9&amp;P</oddFooter>
  </headerFooter>
  <rowBreaks count="1" manualBreakCount="1">
    <brk id="29" max="16383" man="1"/>
  </rowBreaks>
  <legacyDrawingHF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0"/>
  <sheetViews>
    <sheetView showZeros="0" workbookViewId="0"/>
  </sheetViews>
  <sheetFormatPr baseColWidth="10" defaultRowHeight="13.2" x14ac:dyDescent="0.25"/>
  <cols>
    <col min="1" max="1" width="25.44140625" customWidth="1"/>
    <col min="2" max="3" width="12.33203125" bestFit="1" customWidth="1"/>
    <col min="4" max="4" width="10.88671875" bestFit="1" customWidth="1"/>
    <col min="5" max="5" width="11.88671875" customWidth="1"/>
    <col min="6" max="6" width="16" customWidth="1"/>
    <col min="8" max="8" width="11.44140625" customWidth="1"/>
  </cols>
  <sheetData>
    <row r="1" spans="1:6" ht="27" customHeight="1" thickBot="1" x14ac:dyDescent="0.3">
      <c r="A1" s="1053" t="s">
        <v>405</v>
      </c>
      <c r="B1" s="1053"/>
      <c r="C1" s="1053"/>
      <c r="D1" s="1053"/>
      <c r="E1" s="1053"/>
      <c r="F1" s="1053"/>
    </row>
    <row r="2" spans="1:6" ht="13.8" thickBot="1" x14ac:dyDescent="0.3">
      <c r="A2" s="255"/>
      <c r="B2" s="257" t="s">
        <v>180</v>
      </c>
      <c r="C2" s="190" t="s">
        <v>210</v>
      </c>
      <c r="D2" s="232" t="s">
        <v>211</v>
      </c>
      <c r="E2" s="192" t="s">
        <v>212</v>
      </c>
    </row>
    <row r="3" spans="1:6" ht="13.8" thickBot="1" x14ac:dyDescent="0.3">
      <c r="A3" s="193" t="s">
        <v>180</v>
      </c>
      <c r="B3" s="601">
        <v>1503943696.0039389</v>
      </c>
      <c r="C3" s="194">
        <v>880317882.79605258</v>
      </c>
      <c r="D3" s="261">
        <v>342632901.25479954</v>
      </c>
      <c r="E3" s="195">
        <v>280992911.95308685</v>
      </c>
    </row>
    <row r="4" spans="1:6" ht="13.8" thickTop="1" x14ac:dyDescent="0.25">
      <c r="A4" s="217" t="s">
        <v>213</v>
      </c>
      <c r="B4" s="273">
        <v>195001156.03657895</v>
      </c>
      <c r="C4" s="35">
        <v>125463967.63515653</v>
      </c>
      <c r="D4" s="274">
        <v>42616600.20867189</v>
      </c>
      <c r="E4" s="224">
        <v>26920588.192750528</v>
      </c>
    </row>
    <row r="5" spans="1:6" x14ac:dyDescent="0.25">
      <c r="A5" s="196" t="s">
        <v>214</v>
      </c>
      <c r="B5" s="263">
        <v>517594865.77181542</v>
      </c>
      <c r="C5" s="197">
        <v>350452843.94999683</v>
      </c>
      <c r="D5" s="264">
        <v>125083742.93327613</v>
      </c>
      <c r="E5" s="198">
        <v>42058278.888542503</v>
      </c>
    </row>
    <row r="6" spans="1:6" x14ac:dyDescent="0.25">
      <c r="A6" s="213" t="s">
        <v>215</v>
      </c>
      <c r="B6" s="275">
        <v>443949042.23614079</v>
      </c>
      <c r="C6" s="222">
        <v>288138537.25566947</v>
      </c>
      <c r="D6" s="240">
        <v>103939942.8269683</v>
      </c>
      <c r="E6" s="223">
        <v>51870562.153503023</v>
      </c>
    </row>
    <row r="7" spans="1:6" x14ac:dyDescent="0.25">
      <c r="A7" s="196" t="s">
        <v>216</v>
      </c>
      <c r="B7" s="263">
        <v>141806299.77903295</v>
      </c>
      <c r="C7" s="197">
        <v>93191316.636565924</v>
      </c>
      <c r="D7" s="264">
        <v>18609366.678824972</v>
      </c>
      <c r="E7" s="198">
        <v>30005616.463642042</v>
      </c>
    </row>
    <row r="8" spans="1:6" x14ac:dyDescent="0.25">
      <c r="A8" s="210" t="s">
        <v>217</v>
      </c>
      <c r="B8" s="374">
        <v>70615526.740958095</v>
      </c>
      <c r="C8" s="220">
        <v>18930483.934074368</v>
      </c>
      <c r="D8" s="220">
        <v>8236737.7540216316</v>
      </c>
      <c r="E8" s="353">
        <v>43448305.052862093</v>
      </c>
    </row>
    <row r="9" spans="1:6" ht="13.8" thickBot="1" x14ac:dyDescent="0.3">
      <c r="A9" s="266" t="s">
        <v>218</v>
      </c>
      <c r="B9" s="267">
        <v>134976805.43941283</v>
      </c>
      <c r="C9" s="268">
        <v>4140733.3845894653</v>
      </c>
      <c r="D9" s="268">
        <v>44146510.853036657</v>
      </c>
      <c r="E9" s="607">
        <v>86689561.201786727</v>
      </c>
    </row>
    <row r="10" spans="1:6" x14ac:dyDescent="0.25">
      <c r="A10" s="72"/>
    </row>
    <row r="11" spans="1:6" x14ac:dyDescent="0.25">
      <c r="A11" s="4"/>
      <c r="B11" s="1"/>
      <c r="C11" s="2"/>
      <c r="D11" s="2"/>
      <c r="E11" s="1"/>
      <c r="F11" s="1"/>
    </row>
    <row r="12" spans="1:6" ht="27" customHeight="1" thickBot="1" x14ac:dyDescent="0.3">
      <c r="A12" s="1053" t="s">
        <v>406</v>
      </c>
      <c r="B12" s="1053"/>
      <c r="C12" s="1053"/>
      <c r="D12" s="1053"/>
      <c r="E12" s="1053"/>
      <c r="F12" s="1053"/>
    </row>
    <row r="13" spans="1:6" ht="13.8" thickBot="1" x14ac:dyDescent="0.3">
      <c r="A13" s="255"/>
      <c r="B13" s="257" t="s">
        <v>180</v>
      </c>
      <c r="C13" s="190" t="s">
        <v>210</v>
      </c>
      <c r="D13" s="232" t="s">
        <v>211</v>
      </c>
      <c r="E13" s="192" t="s">
        <v>212</v>
      </c>
    </row>
    <row r="14" spans="1:6" ht="13.8" thickBot="1" x14ac:dyDescent="0.3">
      <c r="A14" s="193" t="s">
        <v>180</v>
      </c>
      <c r="B14" s="335">
        <v>1</v>
      </c>
      <c r="C14" s="204">
        <v>0.58533965409416966</v>
      </c>
      <c r="D14" s="336">
        <v>0.22782295784422915</v>
      </c>
      <c r="E14" s="205">
        <v>0.1868373880616013</v>
      </c>
    </row>
    <row r="15" spans="1:6" ht="13.8" thickTop="1" x14ac:dyDescent="0.25">
      <c r="A15" s="217" t="s">
        <v>213</v>
      </c>
      <c r="B15" s="344">
        <v>1</v>
      </c>
      <c r="C15" s="218">
        <v>0.64340114789689551</v>
      </c>
      <c r="D15" s="345">
        <v>0.2185453721139875</v>
      </c>
      <c r="E15" s="219">
        <v>0.13805347998911696</v>
      </c>
    </row>
    <row r="16" spans="1:6" x14ac:dyDescent="0.25">
      <c r="A16" s="196" t="s">
        <v>214</v>
      </c>
      <c r="B16" s="346">
        <v>1</v>
      </c>
      <c r="C16" s="206">
        <v>0.67707944403083764</v>
      </c>
      <c r="D16" s="252">
        <v>0.24166341516304762</v>
      </c>
      <c r="E16" s="207">
        <v>8.1257140806114819E-2</v>
      </c>
    </row>
    <row r="17" spans="1:6" x14ac:dyDescent="0.25">
      <c r="A17" s="213" t="s">
        <v>215</v>
      </c>
      <c r="B17" s="347">
        <v>1</v>
      </c>
      <c r="C17" s="214">
        <v>0.64903515909018628</v>
      </c>
      <c r="D17" s="254">
        <v>0.23412584089252667</v>
      </c>
      <c r="E17" s="215">
        <v>0.11683900001728705</v>
      </c>
    </row>
    <row r="18" spans="1:6" x14ac:dyDescent="0.25">
      <c r="A18" s="196" t="s">
        <v>216</v>
      </c>
      <c r="B18" s="346">
        <v>1</v>
      </c>
      <c r="C18" s="206">
        <v>0.6571733186873896</v>
      </c>
      <c r="D18" s="252">
        <v>0.13123088824560458</v>
      </c>
      <c r="E18" s="207">
        <v>0.21159579306700577</v>
      </c>
    </row>
    <row r="19" spans="1:6" x14ac:dyDescent="0.25">
      <c r="A19" s="210" t="s">
        <v>217</v>
      </c>
      <c r="B19" s="369">
        <v>1</v>
      </c>
      <c r="C19" s="211">
        <v>0.26807820896837403</v>
      </c>
      <c r="D19" s="211">
        <v>0.11664202101383174</v>
      </c>
      <c r="E19" s="354">
        <v>0.61527977001779421</v>
      </c>
    </row>
    <row r="20" spans="1:6" ht="13.8" thickBot="1" x14ac:dyDescent="0.3">
      <c r="A20" s="266" t="s">
        <v>218</v>
      </c>
      <c r="B20" s="608">
        <v>1</v>
      </c>
      <c r="C20" s="272">
        <v>3.0677369871878617E-2</v>
      </c>
      <c r="D20" s="272">
        <v>0.32706738546166542</v>
      </c>
      <c r="E20" s="609">
        <v>0.64225524466645612</v>
      </c>
    </row>
    <row r="21" spans="1:6" x14ac:dyDescent="0.25">
      <c r="A21" s="72"/>
      <c r="B21" s="1"/>
      <c r="C21" s="1"/>
      <c r="D21" s="1"/>
      <c r="E21" s="1"/>
      <c r="F21" s="1"/>
    </row>
    <row r="22" spans="1:6" x14ac:dyDescent="0.25">
      <c r="A22" s="1"/>
      <c r="B22" s="1"/>
      <c r="C22" s="1"/>
      <c r="D22" s="1"/>
      <c r="E22" s="1"/>
      <c r="F22" s="1"/>
    </row>
    <row r="23" spans="1:6" ht="27" customHeight="1" thickBot="1" x14ac:dyDescent="0.3">
      <c r="A23" s="1053" t="s">
        <v>407</v>
      </c>
      <c r="B23" s="1053"/>
      <c r="C23" s="1053"/>
      <c r="D23" s="1053"/>
      <c r="E23" s="1053"/>
      <c r="F23" s="1053"/>
    </row>
    <row r="24" spans="1:6" ht="13.8" thickBot="1" x14ac:dyDescent="0.3">
      <c r="A24" s="255"/>
      <c r="B24" s="257" t="s">
        <v>180</v>
      </c>
      <c r="C24" s="190" t="s">
        <v>210</v>
      </c>
      <c r="D24" s="232" t="s">
        <v>211</v>
      </c>
      <c r="E24" s="192" t="s">
        <v>212</v>
      </c>
    </row>
    <row r="25" spans="1:6" ht="13.8" thickBot="1" x14ac:dyDescent="0.3">
      <c r="A25" s="193" t="s">
        <v>180</v>
      </c>
      <c r="B25" s="335">
        <v>1</v>
      </c>
      <c r="C25" s="204">
        <v>1</v>
      </c>
      <c r="D25" s="336">
        <v>1</v>
      </c>
      <c r="E25" s="205">
        <v>1</v>
      </c>
    </row>
    <row r="26" spans="1:6" ht="13.8" thickTop="1" x14ac:dyDescent="0.25">
      <c r="A26" s="217" t="s">
        <v>213</v>
      </c>
      <c r="B26" s="344">
        <v>0.12965987792941169</v>
      </c>
      <c r="C26" s="218">
        <v>0.14252120749456973</v>
      </c>
      <c r="D26" s="345">
        <v>0.12437976636978007</v>
      </c>
      <c r="E26" s="219">
        <v>9.5805221582404371E-2</v>
      </c>
    </row>
    <row r="27" spans="1:6" x14ac:dyDescent="0.25">
      <c r="A27" s="196" t="s">
        <v>214</v>
      </c>
      <c r="B27" s="346">
        <v>0.34415840642644629</v>
      </c>
      <c r="C27" s="206">
        <v>0.3980980629825373</v>
      </c>
      <c r="D27" s="252">
        <v>0.36506635082384392</v>
      </c>
      <c r="E27" s="207">
        <v>0.1496773658673794</v>
      </c>
    </row>
    <row r="28" spans="1:6" x14ac:dyDescent="0.25">
      <c r="A28" s="213" t="s">
        <v>215</v>
      </c>
      <c r="B28" s="347">
        <v>0.29518993524540699</v>
      </c>
      <c r="C28" s="214">
        <v>0.32731192093984068</v>
      </c>
      <c r="D28" s="254">
        <v>0.3033565733072236</v>
      </c>
      <c r="E28" s="215">
        <v>0.184597404229766</v>
      </c>
    </row>
    <row r="29" spans="1:6" x14ac:dyDescent="0.25">
      <c r="A29" s="196" t="s">
        <v>216</v>
      </c>
      <c r="B29" s="346">
        <v>9.4289633419003704E-2</v>
      </c>
      <c r="C29" s="206">
        <v>0.10586098324002353</v>
      </c>
      <c r="D29" s="252">
        <v>5.4312842142926858E-2</v>
      </c>
      <c r="E29" s="207">
        <v>0.10678424681634542</v>
      </c>
      <c r="F29" s="5"/>
    </row>
    <row r="30" spans="1:6" x14ac:dyDescent="0.25">
      <c r="A30" s="210" t="s">
        <v>217</v>
      </c>
      <c r="B30" s="369">
        <v>4.69535707544022E-2</v>
      </c>
      <c r="C30" s="211">
        <v>2.1504145609251565E-2</v>
      </c>
      <c r="D30" s="211">
        <v>2.4039541222856377E-2</v>
      </c>
      <c r="E30" s="354">
        <v>0.15462420297674981</v>
      </c>
    </row>
    <row r="31" spans="1:6" ht="13.8" thickBot="1" x14ac:dyDescent="0.3">
      <c r="A31" s="266" t="s">
        <v>218</v>
      </c>
      <c r="B31" s="608">
        <v>8.9748576225329196E-2</v>
      </c>
      <c r="C31" s="272">
        <v>4.7036797337772236E-3</v>
      </c>
      <c r="D31" s="272">
        <v>0.12884492613336929</v>
      </c>
      <c r="E31" s="609">
        <v>0.30851155852735523</v>
      </c>
    </row>
    <row r="32" spans="1:6" x14ac:dyDescent="0.25">
      <c r="A32" s="72"/>
    </row>
    <row r="34" spans="1:6" ht="27" customHeight="1" thickBot="1" x14ac:dyDescent="0.3">
      <c r="A34" s="1053" t="s">
        <v>408</v>
      </c>
      <c r="B34" s="1053"/>
      <c r="C34" s="1053"/>
      <c r="D34" s="1053"/>
      <c r="E34" s="1053"/>
      <c r="F34" s="1053"/>
    </row>
    <row r="35" spans="1:6" ht="13.8" thickBot="1" x14ac:dyDescent="0.3">
      <c r="A35" s="40"/>
      <c r="B35" s="1061" t="s">
        <v>898</v>
      </c>
      <c r="C35" s="1062"/>
      <c r="D35" s="1062"/>
      <c r="E35" s="1062"/>
    </row>
    <row r="36" spans="1:6" ht="13.8" thickBot="1" x14ac:dyDescent="0.3">
      <c r="A36" s="310"/>
      <c r="B36" s="311" t="s">
        <v>180</v>
      </c>
      <c r="C36" s="312" t="s">
        <v>210</v>
      </c>
      <c r="D36" s="313" t="s">
        <v>211</v>
      </c>
      <c r="E36" s="314" t="s">
        <v>212</v>
      </c>
    </row>
    <row r="37" spans="1:6" ht="13.8" thickBot="1" x14ac:dyDescent="0.3">
      <c r="A37" s="284" t="s">
        <v>180</v>
      </c>
      <c r="B37" s="285">
        <v>6.0355992889210563E-2</v>
      </c>
      <c r="C37" s="286">
        <v>0.11119377010865761</v>
      </c>
      <c r="D37" s="287">
        <v>0.19509082721982063</v>
      </c>
      <c r="E37" s="288">
        <v>-0.17211609375490833</v>
      </c>
    </row>
    <row r="38" spans="1:6" ht="13.8" thickTop="1" x14ac:dyDescent="0.25">
      <c r="A38" s="299" t="s">
        <v>213</v>
      </c>
      <c r="B38" s="300">
        <v>0.1719450226380459</v>
      </c>
      <c r="C38" s="301">
        <v>0.14744748869657864</v>
      </c>
      <c r="D38" s="302">
        <v>0.14910453033575655</v>
      </c>
      <c r="E38" s="303">
        <v>0.34856079321913658</v>
      </c>
    </row>
    <row r="39" spans="1:6" x14ac:dyDescent="0.25">
      <c r="A39" s="289" t="s">
        <v>214</v>
      </c>
      <c r="B39" s="290">
        <v>7.3148886166044091E-2</v>
      </c>
      <c r="C39" s="291">
        <v>6.2338032009011668E-2</v>
      </c>
      <c r="D39" s="292">
        <v>9.3350227642146733E-2</v>
      </c>
      <c r="E39" s="293">
        <v>0.10616306833974631</v>
      </c>
    </row>
    <row r="40" spans="1:6" x14ac:dyDescent="0.25">
      <c r="A40" s="304" t="s">
        <v>215</v>
      </c>
      <c r="B40" s="305">
        <v>0.15668117588421016</v>
      </c>
      <c r="C40" s="306">
        <v>0.1783965543477648</v>
      </c>
      <c r="D40" s="307">
        <v>0.19776581891655431</v>
      </c>
      <c r="E40" s="309">
        <v>-1.2311991265145705E-2</v>
      </c>
    </row>
    <row r="41" spans="1:6" x14ac:dyDescent="0.25">
      <c r="A41" s="289" t="s">
        <v>216</v>
      </c>
      <c r="B41" s="290">
        <v>0.23061132598996381</v>
      </c>
      <c r="C41" s="291">
        <v>0.29932512476466866</v>
      </c>
      <c r="D41" s="292">
        <v>0.50743642128951838</v>
      </c>
      <c r="E41" s="293">
        <v>-3.718595555198112E-2</v>
      </c>
    </row>
    <row r="42" spans="1:6" x14ac:dyDescent="0.25">
      <c r="A42" s="705" t="s">
        <v>217</v>
      </c>
      <c r="B42" s="340">
        <v>-7.2013954064880537E-2</v>
      </c>
      <c r="C42" s="360">
        <v>-0.38607664262998753</v>
      </c>
      <c r="D42" s="361">
        <v>0.60324990130026857</v>
      </c>
      <c r="E42" s="362">
        <v>8.288641513374384E-2</v>
      </c>
    </row>
    <row r="43" spans="1:6" ht="13.8" thickBot="1" x14ac:dyDescent="0.3">
      <c r="A43" s="294" t="s">
        <v>218</v>
      </c>
      <c r="B43" s="295">
        <v>-0.30600556896781284</v>
      </c>
      <c r="C43" s="610">
        <v>-0.30073160903112217</v>
      </c>
      <c r="D43" s="611">
        <v>0.42644321088843573</v>
      </c>
      <c r="E43" s="298">
        <v>-0.4500176737406687</v>
      </c>
    </row>
    <row r="44" spans="1:6" x14ac:dyDescent="0.25">
      <c r="A44" s="72"/>
    </row>
    <row r="46" spans="1:6" ht="27" customHeight="1" thickBot="1" x14ac:dyDescent="0.3">
      <c r="A46" s="1053" t="s">
        <v>409</v>
      </c>
      <c r="B46" s="1053"/>
      <c r="C46" s="1053"/>
      <c r="D46" s="1053"/>
      <c r="E46" s="1053"/>
      <c r="F46" s="1053"/>
    </row>
    <row r="47" spans="1:6" ht="13.8" thickBot="1" x14ac:dyDescent="0.3">
      <c r="A47" s="255"/>
      <c r="B47" s="257" t="s">
        <v>180</v>
      </c>
      <c r="C47" s="190" t="s">
        <v>210</v>
      </c>
      <c r="D47" s="232" t="s">
        <v>211</v>
      </c>
      <c r="E47" s="192" t="s">
        <v>212</v>
      </c>
    </row>
    <row r="48" spans="1:6" ht="13.8" thickBot="1" x14ac:dyDescent="0.3">
      <c r="A48" s="544" t="s">
        <v>180</v>
      </c>
      <c r="B48" s="602">
        <v>178.82939536013095</v>
      </c>
      <c r="C48" s="532">
        <v>191.2449666088653</v>
      </c>
      <c r="D48" s="556">
        <v>247.83660520660311</v>
      </c>
      <c r="E48" s="533">
        <v>115.9044337370466</v>
      </c>
    </row>
    <row r="49" spans="1:6" ht="13.8" thickTop="1" x14ac:dyDescent="0.25">
      <c r="A49" s="217" t="s">
        <v>213</v>
      </c>
      <c r="B49" s="558">
        <v>220.87820377825119</v>
      </c>
      <c r="C49" s="48">
        <v>207.9018085557835</v>
      </c>
      <c r="D49" s="559">
        <v>404.64806772910629</v>
      </c>
      <c r="E49" s="534">
        <v>154.67158612626841</v>
      </c>
    </row>
    <row r="50" spans="1:6" x14ac:dyDescent="0.25">
      <c r="A50" s="196" t="s">
        <v>214</v>
      </c>
      <c r="B50" s="560">
        <v>245.28147164666325</v>
      </c>
      <c r="C50" s="535">
        <v>233.90580386561908</v>
      </c>
      <c r="D50" s="561">
        <v>318.45670323086466</v>
      </c>
      <c r="E50" s="536">
        <v>191.90505486060553</v>
      </c>
    </row>
    <row r="51" spans="1:6" x14ac:dyDescent="0.25">
      <c r="A51" s="213" t="s">
        <v>215</v>
      </c>
      <c r="B51" s="573">
        <v>200.16975110921155</v>
      </c>
      <c r="C51" s="537">
        <v>192.27345685951576</v>
      </c>
      <c r="D51" s="553">
        <v>307.88173479249491</v>
      </c>
      <c r="E51" s="538">
        <v>135.90114231524757</v>
      </c>
    </row>
    <row r="52" spans="1:6" x14ac:dyDescent="0.25">
      <c r="A52" s="196" t="s">
        <v>216</v>
      </c>
      <c r="B52" s="560">
        <v>129.11121597655867</v>
      </c>
      <c r="C52" s="535">
        <v>128.86014591222525</v>
      </c>
      <c r="D52" s="561">
        <v>202.50662343692727</v>
      </c>
      <c r="E52" s="536">
        <v>105.93921394133419</v>
      </c>
    </row>
    <row r="53" spans="1:6" x14ac:dyDescent="0.25">
      <c r="A53" s="210" t="s">
        <v>217</v>
      </c>
      <c r="B53" s="563">
        <v>100.43627709525305</v>
      </c>
      <c r="C53" s="539">
        <v>87.000871320900259</v>
      </c>
      <c r="D53" s="539">
        <v>127.10467337869973</v>
      </c>
      <c r="E53" s="564">
        <v>103.27732950636538</v>
      </c>
    </row>
    <row r="54" spans="1:6" ht="13.8" thickBot="1" x14ac:dyDescent="0.3">
      <c r="A54" s="266" t="s">
        <v>218</v>
      </c>
      <c r="B54" s="600">
        <v>96.577169624992791</v>
      </c>
      <c r="C54" s="526">
        <v>66.813548419178332</v>
      </c>
      <c r="D54" s="526">
        <v>113.16670815967191</v>
      </c>
      <c r="E54" s="612">
        <v>91.683594284602691</v>
      </c>
    </row>
    <row r="55" spans="1:6" x14ac:dyDescent="0.25">
      <c r="A55" s="72"/>
    </row>
    <row r="56" spans="1:6" x14ac:dyDescent="0.25">
      <c r="A56" s="4"/>
      <c r="B56" s="1"/>
      <c r="C56" s="2"/>
      <c r="D56" s="2"/>
      <c r="E56" s="1"/>
      <c r="F56" s="1"/>
    </row>
    <row r="57" spans="1:6" ht="27" customHeight="1" thickBot="1" x14ac:dyDescent="0.3">
      <c r="A57" s="1053" t="s">
        <v>410</v>
      </c>
      <c r="B57" s="1053"/>
      <c r="C57" s="1053"/>
      <c r="D57" s="1053"/>
      <c r="E57" s="1053"/>
      <c r="F57" s="1053"/>
    </row>
    <row r="58" spans="1:6" ht="13.8" thickBot="1" x14ac:dyDescent="0.3">
      <c r="A58" s="40"/>
      <c r="B58" s="1061" t="s">
        <v>898</v>
      </c>
      <c r="C58" s="1062"/>
      <c r="D58" s="1062"/>
      <c r="E58" s="1062"/>
    </row>
    <row r="59" spans="1:6" ht="13.8" thickBot="1" x14ac:dyDescent="0.3">
      <c r="A59" s="310"/>
      <c r="B59" s="311" t="s">
        <v>180</v>
      </c>
      <c r="C59" s="312" t="s">
        <v>210</v>
      </c>
      <c r="D59" s="313" t="s">
        <v>211</v>
      </c>
      <c r="E59" s="314" t="s">
        <v>212</v>
      </c>
    </row>
    <row r="60" spans="1:6" ht="13.8" thickBot="1" x14ac:dyDescent="0.3">
      <c r="A60" s="284" t="s">
        <v>180</v>
      </c>
      <c r="B60" s="285">
        <v>0.11136244687665386</v>
      </c>
      <c r="C60" s="286">
        <v>2.3656051166911496E-3</v>
      </c>
      <c r="D60" s="287">
        <v>1.3586152083019387E-2</v>
      </c>
      <c r="E60" s="288">
        <v>0.19167980851504174</v>
      </c>
    </row>
    <row r="61" spans="1:6" ht="13.8" thickTop="1" x14ac:dyDescent="0.25">
      <c r="A61" s="299" t="s">
        <v>213</v>
      </c>
      <c r="B61" s="300">
        <v>0.11598532435882714</v>
      </c>
      <c r="C61" s="301">
        <v>0.13983982908871573</v>
      </c>
      <c r="D61" s="302">
        <v>0.12808241272727017</v>
      </c>
      <c r="E61" s="303">
        <v>6.7865570729422897E-2</v>
      </c>
    </row>
    <row r="62" spans="1:6" x14ac:dyDescent="0.25">
      <c r="A62" s="289" t="s">
        <v>214</v>
      </c>
      <c r="B62" s="290">
        <v>-3.6847230669033837E-2</v>
      </c>
      <c r="C62" s="291">
        <v>-3.7022002912819651E-2</v>
      </c>
      <c r="D62" s="292">
        <v>-0.11275199764324628</v>
      </c>
      <c r="E62" s="293">
        <v>9.5464406603575247E-2</v>
      </c>
    </row>
    <row r="63" spans="1:6" x14ac:dyDescent="0.25">
      <c r="A63" s="304" t="s">
        <v>215</v>
      </c>
      <c r="B63" s="305">
        <v>-3.4615474999892815E-3</v>
      </c>
      <c r="C63" s="306">
        <v>-4.7236932560348999E-2</v>
      </c>
      <c r="D63" s="307">
        <v>2.3372737509377739E-2</v>
      </c>
      <c r="E63" s="309">
        <v>6.2815854294195672E-2</v>
      </c>
    </row>
    <row r="64" spans="1:6" x14ac:dyDescent="0.25">
      <c r="A64" s="289" t="s">
        <v>216</v>
      </c>
      <c r="B64" s="290">
        <v>5.152944295538231E-2</v>
      </c>
      <c r="C64" s="291">
        <v>-4.769676309816695E-2</v>
      </c>
      <c r="D64" s="292">
        <v>0.10342459680027005</v>
      </c>
      <c r="E64" s="293">
        <v>0.15980016671664976</v>
      </c>
    </row>
    <row r="65" spans="1:6" x14ac:dyDescent="0.25">
      <c r="A65" s="705" t="s">
        <v>217</v>
      </c>
      <c r="B65" s="340">
        <v>8.77771835120007E-2</v>
      </c>
      <c r="C65" s="360">
        <v>7.2845793731540098E-2</v>
      </c>
      <c r="D65" s="361">
        <v>-7.6431170790978276E-2</v>
      </c>
      <c r="E65" s="362">
        <v>4.6552964184473966E-2</v>
      </c>
    </row>
    <row r="66" spans="1:6" ht="13.8" thickBot="1" x14ac:dyDescent="0.3">
      <c r="A66" s="294" t="s">
        <v>218</v>
      </c>
      <c r="B66" s="295">
        <v>0.19493463551556101</v>
      </c>
      <c r="C66" s="610">
        <v>-0.17938692727938144</v>
      </c>
      <c r="D66" s="611">
        <v>0.3067131866044468</v>
      </c>
      <c r="E66" s="298">
        <v>0.14956997526649607</v>
      </c>
    </row>
    <row r="67" spans="1:6" x14ac:dyDescent="0.25">
      <c r="A67" s="72"/>
    </row>
    <row r="69" spans="1:6" ht="27" customHeight="1" thickBot="1" x14ac:dyDescent="0.3">
      <c r="A69" s="1053" t="s">
        <v>411</v>
      </c>
      <c r="B69" s="1053"/>
      <c r="C69" s="1053"/>
      <c r="D69" s="1053"/>
      <c r="E69" s="1053"/>
      <c r="F69" s="1053"/>
    </row>
    <row r="70" spans="1:6" ht="13.8" thickBot="1" x14ac:dyDescent="0.3">
      <c r="A70" s="255"/>
      <c r="B70" s="257" t="s">
        <v>180</v>
      </c>
      <c r="C70" s="190" t="s">
        <v>210</v>
      </c>
      <c r="D70" s="232" t="s">
        <v>211</v>
      </c>
      <c r="E70" s="192" t="s">
        <v>212</v>
      </c>
    </row>
    <row r="71" spans="1:6" ht="13.8" thickBot="1" x14ac:dyDescent="0.3">
      <c r="A71" s="544" t="s">
        <v>180</v>
      </c>
      <c r="B71" s="602">
        <v>639.37721828493704</v>
      </c>
      <c r="C71" s="532">
        <v>545.01095435220748</v>
      </c>
      <c r="D71" s="556">
        <v>990.94675844176879</v>
      </c>
      <c r="E71" s="533">
        <v>718.26974119267175</v>
      </c>
    </row>
    <row r="72" spans="1:6" ht="13.8" thickTop="1" x14ac:dyDescent="0.25">
      <c r="A72" s="217" t="s">
        <v>213</v>
      </c>
      <c r="B72" s="558">
        <v>220.87820377825119</v>
      </c>
      <c r="C72" s="48">
        <v>207.9018085557835</v>
      </c>
      <c r="D72" s="559">
        <v>404.64806772910629</v>
      </c>
      <c r="E72" s="534">
        <v>154.67158612626841</v>
      </c>
    </row>
    <row r="73" spans="1:6" x14ac:dyDescent="0.25">
      <c r="A73" s="196" t="s">
        <v>214</v>
      </c>
      <c r="B73" s="560">
        <v>588.17389552473048</v>
      </c>
      <c r="C73" s="535">
        <v>551.43079932144542</v>
      </c>
      <c r="D73" s="561">
        <v>816.60072152461316</v>
      </c>
      <c r="E73" s="536">
        <v>460.69398144293882</v>
      </c>
    </row>
    <row r="74" spans="1:6" x14ac:dyDescent="0.25">
      <c r="A74" s="213" t="s">
        <v>215</v>
      </c>
      <c r="B74" s="573">
        <v>1012.829454413408</v>
      </c>
      <c r="C74" s="537">
        <v>968.64339086448058</v>
      </c>
      <c r="D74" s="553">
        <v>1478.6337065623502</v>
      </c>
      <c r="E74" s="538">
        <v>735.07581161835162</v>
      </c>
    </row>
    <row r="75" spans="1:6" x14ac:dyDescent="0.25">
      <c r="A75" s="196" t="s">
        <v>216</v>
      </c>
      <c r="B75" s="560">
        <v>1390.691327629122</v>
      </c>
      <c r="C75" s="535">
        <v>1370.2472747109039</v>
      </c>
      <c r="D75" s="561">
        <v>2097.1872610439118</v>
      </c>
      <c r="E75" s="536">
        <v>1196.199007957629</v>
      </c>
    </row>
    <row r="76" spans="1:6" x14ac:dyDescent="0.25">
      <c r="A76" s="210" t="s">
        <v>217</v>
      </c>
      <c r="B76" s="563">
        <v>2376.9292852798872</v>
      </c>
      <c r="C76" s="539">
        <v>2050.0100652637379</v>
      </c>
      <c r="D76" s="539">
        <v>3093.1116953851533</v>
      </c>
      <c r="E76" s="564">
        <v>2439.346377572213</v>
      </c>
    </row>
    <row r="77" spans="1:6" ht="13.8" thickBot="1" x14ac:dyDescent="0.3">
      <c r="A77" s="266" t="s">
        <v>218</v>
      </c>
      <c r="B77" s="600">
        <v>6975.3262719555632</v>
      </c>
      <c r="C77" s="526">
        <v>2745.8374580044733</v>
      </c>
      <c r="D77" s="526">
        <v>8117.6305494961634</v>
      </c>
      <c r="E77" s="612">
        <v>6988.6955208457221</v>
      </c>
    </row>
    <row r="78" spans="1:6" x14ac:dyDescent="0.25">
      <c r="A78" s="72"/>
    </row>
    <row r="79" spans="1:6" x14ac:dyDescent="0.25">
      <c r="A79" s="4"/>
      <c r="B79" s="1"/>
      <c r="C79" s="2"/>
      <c r="D79" s="2"/>
      <c r="E79" s="1"/>
      <c r="F79" s="1"/>
    </row>
    <row r="80" spans="1:6" ht="27" customHeight="1" thickBot="1" x14ac:dyDescent="0.3">
      <c r="A80" s="1053" t="s">
        <v>412</v>
      </c>
      <c r="B80" s="1053"/>
      <c r="C80" s="1053"/>
      <c r="D80" s="1053"/>
      <c r="E80" s="1053"/>
      <c r="F80" s="1053"/>
    </row>
    <row r="81" spans="1:5" ht="13.8" thickBot="1" x14ac:dyDescent="0.3">
      <c r="A81" s="40"/>
      <c r="B81" s="1061" t="s">
        <v>898</v>
      </c>
      <c r="C81" s="1062"/>
      <c r="D81" s="1062"/>
      <c r="E81" s="1062"/>
    </row>
    <row r="82" spans="1:5" ht="13.8" thickBot="1" x14ac:dyDescent="0.3">
      <c r="A82" s="310"/>
      <c r="B82" s="311" t="s">
        <v>180</v>
      </c>
      <c r="C82" s="312" t="s">
        <v>210</v>
      </c>
      <c r="D82" s="313" t="s">
        <v>211</v>
      </c>
      <c r="E82" s="314" t="s">
        <v>212</v>
      </c>
    </row>
    <row r="83" spans="1:5" ht="13.8" thickBot="1" x14ac:dyDescent="0.3">
      <c r="A83" s="284" t="s">
        <v>180</v>
      </c>
      <c r="B83" s="285">
        <v>-2.8707790543048506E-2</v>
      </c>
      <c r="C83" s="286">
        <v>1.1809391417638482E-2</v>
      </c>
      <c r="D83" s="287">
        <v>6.6229771999284814E-2</v>
      </c>
      <c r="E83" s="288">
        <v>-0.20560382249404696</v>
      </c>
    </row>
    <row r="84" spans="1:5" ht="13.8" thickTop="1" x14ac:dyDescent="0.25">
      <c r="A84" s="299" t="s">
        <v>213</v>
      </c>
      <c r="B84" s="300">
        <v>0.11598532435882714</v>
      </c>
      <c r="C84" s="301">
        <v>0.13983982908871573</v>
      </c>
      <c r="D84" s="302">
        <v>0.12808241272727017</v>
      </c>
      <c r="E84" s="303">
        <v>6.7865570729422897E-2</v>
      </c>
    </row>
    <row r="85" spans="1:5" x14ac:dyDescent="0.25">
      <c r="A85" s="289" t="s">
        <v>214</v>
      </c>
      <c r="B85" s="290">
        <v>-4.5750856631543102E-2</v>
      </c>
      <c r="C85" s="291">
        <v>-5.4859697569287991E-2</v>
      </c>
      <c r="D85" s="292">
        <v>-6.5151961317307716E-2</v>
      </c>
      <c r="E85" s="293">
        <v>4.3376702299114278E-2</v>
      </c>
    </row>
    <row r="86" spans="1:5" x14ac:dyDescent="0.25">
      <c r="A86" s="304" t="s">
        <v>215</v>
      </c>
      <c r="B86" s="305">
        <v>-1.1066978278755912E-2</v>
      </c>
      <c r="C86" s="306">
        <v>-5.5403174759146911E-2</v>
      </c>
      <c r="D86" s="307">
        <v>2.3758155809303627E-2</v>
      </c>
      <c r="E86" s="309">
        <v>6.6946406353659116E-2</v>
      </c>
    </row>
    <row r="87" spans="1:5" x14ac:dyDescent="0.25">
      <c r="A87" s="289" t="s">
        <v>216</v>
      </c>
      <c r="B87" s="290">
        <v>2.318515998248083E-2</v>
      </c>
      <c r="C87" s="291">
        <v>-5.9721866953541536E-2</v>
      </c>
      <c r="D87" s="292">
        <v>4.447099089699047E-2</v>
      </c>
      <c r="E87" s="293">
        <v>0.12907336440781059</v>
      </c>
    </row>
    <row r="88" spans="1:5" x14ac:dyDescent="0.25">
      <c r="A88" s="705" t="s">
        <v>217</v>
      </c>
      <c r="B88" s="340">
        <v>0.11120716091363803</v>
      </c>
      <c r="C88" s="360">
        <v>8.0744645090820688E-2</v>
      </c>
      <c r="D88" s="361">
        <v>-1.7275180643509969E-2</v>
      </c>
      <c r="E88" s="362">
        <v>7.5264980025390615E-2</v>
      </c>
    </row>
    <row r="89" spans="1:5" ht="13.8" thickBot="1" x14ac:dyDescent="0.3">
      <c r="A89" s="294" t="s">
        <v>218</v>
      </c>
      <c r="B89" s="295">
        <v>0.30275722795958049</v>
      </c>
      <c r="C89" s="610">
        <v>-9.7081619077913461E-2</v>
      </c>
      <c r="D89" s="611">
        <v>0.64115722061617464</v>
      </c>
      <c r="E89" s="298">
        <v>0.2468154945387695</v>
      </c>
    </row>
    <row r="90" spans="1:5" x14ac:dyDescent="0.25">
      <c r="A90" s="72"/>
    </row>
  </sheetData>
  <mergeCells count="11">
    <mergeCell ref="B81:E81"/>
    <mergeCell ref="B58:E58"/>
    <mergeCell ref="A1:F1"/>
    <mergeCell ref="A12:F12"/>
    <mergeCell ref="A23:F23"/>
    <mergeCell ref="A34:F34"/>
    <mergeCell ref="B35:E35"/>
    <mergeCell ref="A46:F46"/>
    <mergeCell ref="A57:F57"/>
    <mergeCell ref="A69:F69"/>
    <mergeCell ref="A80:F80"/>
  </mergeCells>
  <pageMargins left="0.78740157480314965" right="0.59055118110236227" top="0.78740157480314965" bottom="0.39370078740157483" header="0" footer="0.39370078740157483"/>
  <pageSetup paperSize="9" fitToHeight="0" orientation="portrait" r:id="rId1"/>
  <headerFooter scaleWithDoc="0">
    <oddFooter>&amp;R&amp;9&amp;P</oddFooter>
  </headerFooter>
  <rowBreaks count="1" manualBreakCount="1">
    <brk id="45" max="16383" man="1"/>
  </rowBreaks>
  <legacyDrawingHF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showZeros="0" zoomScaleNormal="100" workbookViewId="0"/>
  </sheetViews>
  <sheetFormatPr baseColWidth="10" defaultRowHeight="13.2" x14ac:dyDescent="0.25"/>
  <cols>
    <col min="1" max="1" width="22.109375" customWidth="1"/>
    <col min="2" max="3" width="12.33203125" bestFit="1" customWidth="1"/>
    <col min="4" max="4" width="11.5546875" customWidth="1"/>
    <col min="5" max="5" width="12.44140625" customWidth="1"/>
    <col min="6" max="6" width="16.88671875" customWidth="1"/>
    <col min="8" max="8" width="11.44140625" customWidth="1"/>
  </cols>
  <sheetData>
    <row r="1" spans="1:6" ht="27" customHeight="1" thickBot="1" x14ac:dyDescent="0.3">
      <c r="A1" s="1053" t="s">
        <v>397</v>
      </c>
      <c r="B1" s="1053"/>
      <c r="C1" s="1053"/>
      <c r="D1" s="1053"/>
      <c r="E1" s="1053"/>
      <c r="F1" s="1053"/>
    </row>
    <row r="2" spans="1:6" ht="13.8" thickBot="1" x14ac:dyDescent="0.3">
      <c r="A2" s="255"/>
      <c r="B2" s="257" t="s">
        <v>180</v>
      </c>
      <c r="C2" s="190" t="s">
        <v>210</v>
      </c>
      <c r="D2" s="232" t="s">
        <v>211</v>
      </c>
      <c r="E2" s="192" t="s">
        <v>212</v>
      </c>
    </row>
    <row r="3" spans="1:6" ht="13.8" thickBot="1" x14ac:dyDescent="0.3">
      <c r="A3" s="193" t="s">
        <v>180</v>
      </c>
      <c r="B3" s="601">
        <v>1503943696.0039389</v>
      </c>
      <c r="C3" s="194">
        <v>880317882.79605258</v>
      </c>
      <c r="D3" s="261">
        <v>342632901.25479966</v>
      </c>
      <c r="E3" s="195">
        <v>280992911.95308673</v>
      </c>
    </row>
    <row r="4" spans="1:6" ht="13.8" thickTop="1" x14ac:dyDescent="0.25">
      <c r="A4" s="250" t="s">
        <v>219</v>
      </c>
      <c r="B4" s="273">
        <v>898333024.09338844</v>
      </c>
      <c r="C4" s="35">
        <v>575933998.09437048</v>
      </c>
      <c r="D4" s="274">
        <v>274584543.50648826</v>
      </c>
      <c r="E4" s="224">
        <v>47814482.49252978</v>
      </c>
    </row>
    <row r="5" spans="1:6" x14ac:dyDescent="0.25">
      <c r="A5" s="196" t="s">
        <v>220</v>
      </c>
      <c r="B5" s="263">
        <v>329112687.96055377</v>
      </c>
      <c r="C5" s="197">
        <v>189275254.81199247</v>
      </c>
      <c r="D5" s="264">
        <v>46717145.87109907</v>
      </c>
      <c r="E5" s="198">
        <v>93120287.277462229</v>
      </c>
    </row>
    <row r="6" spans="1:6" ht="13.8" thickBot="1" x14ac:dyDescent="0.3">
      <c r="A6" s="315" t="s">
        <v>221</v>
      </c>
      <c r="B6" s="316">
        <v>276497983.94999671</v>
      </c>
      <c r="C6" s="242">
        <v>115108629.88968958</v>
      </c>
      <c r="D6" s="317">
        <v>21331211.877212323</v>
      </c>
      <c r="E6" s="243">
        <v>140058142.18309477</v>
      </c>
    </row>
    <row r="7" spans="1:6" x14ac:dyDescent="0.25">
      <c r="A7" s="72"/>
    </row>
    <row r="8" spans="1:6" x14ac:dyDescent="0.25">
      <c r="A8" s="72"/>
    </row>
    <row r="9" spans="1:6" ht="27" customHeight="1" thickBot="1" x14ac:dyDescent="0.3">
      <c r="A9" s="1053" t="s">
        <v>398</v>
      </c>
      <c r="B9" s="1053"/>
      <c r="C9" s="1053"/>
      <c r="D9" s="1053"/>
      <c r="E9" s="1053"/>
      <c r="F9" s="1053"/>
    </row>
    <row r="10" spans="1:6" ht="13.8" thickBot="1" x14ac:dyDescent="0.3">
      <c r="A10" s="255"/>
      <c r="B10" s="257" t="s">
        <v>180</v>
      </c>
      <c r="C10" s="190" t="s">
        <v>210</v>
      </c>
      <c r="D10" s="232" t="s">
        <v>211</v>
      </c>
      <c r="E10" s="192" t="s">
        <v>212</v>
      </c>
    </row>
    <row r="11" spans="1:6" ht="13.8" thickBot="1" x14ac:dyDescent="0.3">
      <c r="A11" s="193" t="s">
        <v>180</v>
      </c>
      <c r="B11" s="335">
        <v>1</v>
      </c>
      <c r="C11" s="204">
        <v>0.58533965409416966</v>
      </c>
      <c r="D11" s="336">
        <v>0.22782295784422923</v>
      </c>
      <c r="E11" s="205">
        <v>0.18683738806160122</v>
      </c>
    </row>
    <row r="12" spans="1:6" ht="13.8" thickTop="1" x14ac:dyDescent="0.25">
      <c r="A12" s="250" t="s">
        <v>219</v>
      </c>
      <c r="B12" s="344">
        <v>1</v>
      </c>
      <c r="C12" s="218">
        <v>0.64111413323094957</v>
      </c>
      <c r="D12" s="345">
        <v>0.3056600794383611</v>
      </c>
      <c r="E12" s="219">
        <v>5.322578733068941E-2</v>
      </c>
    </row>
    <row r="13" spans="1:6" x14ac:dyDescent="0.25">
      <c r="A13" s="196" t="s">
        <v>220</v>
      </c>
      <c r="B13" s="346">
        <v>1</v>
      </c>
      <c r="C13" s="206">
        <v>0.57510774192539882</v>
      </c>
      <c r="D13" s="252">
        <v>0.14194878404900152</v>
      </c>
      <c r="E13" s="207">
        <v>0.28294347402559966</v>
      </c>
    </row>
    <row r="14" spans="1:6" ht="13.8" thickBot="1" x14ac:dyDescent="0.3">
      <c r="A14" s="315" t="s">
        <v>221</v>
      </c>
      <c r="B14" s="320">
        <v>1</v>
      </c>
      <c r="C14" s="321">
        <v>0.41630911099339662</v>
      </c>
      <c r="D14" s="348">
        <v>7.7147802571573068E-2</v>
      </c>
      <c r="E14" s="339">
        <v>0.50654308643503021</v>
      </c>
    </row>
    <row r="15" spans="1:6" x14ac:dyDescent="0.25">
      <c r="A15" s="72"/>
      <c r="B15" s="1"/>
      <c r="C15" s="1"/>
      <c r="D15" s="1"/>
      <c r="E15" s="1"/>
      <c r="F15" s="1"/>
    </row>
    <row r="16" spans="1:6" x14ac:dyDescent="0.25">
      <c r="A16" s="72"/>
    </row>
    <row r="17" spans="1:6" ht="27" customHeight="1" thickBot="1" x14ac:dyDescent="0.3">
      <c r="A17" s="1053" t="s">
        <v>399</v>
      </c>
      <c r="B17" s="1053"/>
      <c r="C17" s="1053"/>
      <c r="D17" s="1053"/>
      <c r="E17" s="1053"/>
      <c r="F17" s="1053"/>
    </row>
    <row r="18" spans="1:6" ht="13.8" thickBot="1" x14ac:dyDescent="0.3">
      <c r="A18" s="255"/>
      <c r="B18" s="257" t="s">
        <v>180</v>
      </c>
      <c r="C18" s="190" t="s">
        <v>210</v>
      </c>
      <c r="D18" s="232" t="s">
        <v>211</v>
      </c>
      <c r="E18" s="192" t="s">
        <v>212</v>
      </c>
    </row>
    <row r="19" spans="1:6" ht="13.8" thickBot="1" x14ac:dyDescent="0.3">
      <c r="A19" s="193" t="s">
        <v>180</v>
      </c>
      <c r="B19" s="335">
        <v>1</v>
      </c>
      <c r="C19" s="204">
        <v>1</v>
      </c>
      <c r="D19" s="336">
        <v>1</v>
      </c>
      <c r="E19" s="205">
        <v>1</v>
      </c>
    </row>
    <row r="20" spans="1:6" ht="13.8" thickTop="1" x14ac:dyDescent="0.25">
      <c r="A20" s="250" t="s">
        <v>219</v>
      </c>
      <c r="B20" s="344">
        <v>0.59731825498541513</v>
      </c>
      <c r="C20" s="218">
        <v>0.65423412309323703</v>
      </c>
      <c r="D20" s="345">
        <v>0.80139572849220597</v>
      </c>
      <c r="E20" s="219">
        <v>0.17016259292872363</v>
      </c>
    </row>
    <row r="21" spans="1:6" x14ac:dyDescent="0.25">
      <c r="A21" s="196" t="s">
        <v>220</v>
      </c>
      <c r="B21" s="346">
        <v>0.21883311777895958</v>
      </c>
      <c r="C21" s="206">
        <v>0.21500784944958656</v>
      </c>
      <c r="D21" s="252">
        <v>0.13634751858333</v>
      </c>
      <c r="E21" s="207">
        <v>0.33139728198200658</v>
      </c>
    </row>
    <row r="22" spans="1:6" ht="13.8" thickBot="1" x14ac:dyDescent="0.3">
      <c r="A22" s="315" t="s">
        <v>221</v>
      </c>
      <c r="B22" s="320">
        <v>0.18384862723562528</v>
      </c>
      <c r="C22" s="321">
        <v>0.13075802745717632</v>
      </c>
      <c r="D22" s="348">
        <v>6.2256752924463969E-2</v>
      </c>
      <c r="E22" s="339">
        <v>0.49844012508926994</v>
      </c>
    </row>
    <row r="23" spans="1:6" x14ac:dyDescent="0.25">
      <c r="A23" s="72"/>
    </row>
    <row r="24" spans="1:6" x14ac:dyDescent="0.25">
      <c r="A24" s="72"/>
    </row>
    <row r="25" spans="1:6" ht="27" customHeight="1" thickBot="1" x14ac:dyDescent="0.3">
      <c r="A25" s="1053" t="s">
        <v>400</v>
      </c>
      <c r="B25" s="1053"/>
      <c r="C25" s="1053"/>
      <c r="D25" s="1053"/>
      <c r="E25" s="1053"/>
      <c r="F25" s="1053"/>
    </row>
    <row r="26" spans="1:6" ht="13.8" thickBot="1" x14ac:dyDescent="0.3">
      <c r="A26" s="40"/>
      <c r="B26" s="1061" t="s">
        <v>898</v>
      </c>
      <c r="C26" s="1062"/>
      <c r="D26" s="1062"/>
      <c r="E26" s="1062"/>
    </row>
    <row r="27" spans="1:6" ht="13.8" thickBot="1" x14ac:dyDescent="0.3">
      <c r="A27" s="310"/>
      <c r="B27" s="311" t="s">
        <v>180</v>
      </c>
      <c r="C27" s="312" t="s">
        <v>210</v>
      </c>
      <c r="D27" s="313" t="s">
        <v>211</v>
      </c>
      <c r="E27" s="314" t="s">
        <v>212</v>
      </c>
    </row>
    <row r="28" spans="1:6" ht="13.8" thickBot="1" x14ac:dyDescent="0.3">
      <c r="A28" s="284" t="s">
        <v>180</v>
      </c>
      <c r="B28" s="285">
        <v>6.0355992889210563E-2</v>
      </c>
      <c r="C28" s="286">
        <v>0.11119377010865783</v>
      </c>
      <c r="D28" s="287">
        <v>0.19509082721981974</v>
      </c>
      <c r="E28" s="288">
        <v>-0.172116093754908</v>
      </c>
    </row>
    <row r="29" spans="1:6" ht="13.8" thickTop="1" x14ac:dyDescent="0.25">
      <c r="A29" s="299" t="s">
        <v>219</v>
      </c>
      <c r="B29" s="300">
        <v>0.10239443542652116</v>
      </c>
      <c r="C29" s="301">
        <v>8.8868707582491879E-2</v>
      </c>
      <c r="D29" s="302">
        <v>0.16449998865926907</v>
      </c>
      <c r="E29" s="303">
        <v>-4.6906834782632578E-2</v>
      </c>
    </row>
    <row r="30" spans="1:6" x14ac:dyDescent="0.25">
      <c r="A30" s="289" t="s">
        <v>220</v>
      </c>
      <c r="B30" s="290">
        <v>0.19557756114196168</v>
      </c>
      <c r="C30" s="291">
        <v>0.17079924625250986</v>
      </c>
      <c r="D30" s="292">
        <v>0.2280567381702141</v>
      </c>
      <c r="E30" s="293">
        <v>0.23223466337905241</v>
      </c>
    </row>
    <row r="31" spans="1:6" ht="13.8" thickBot="1" x14ac:dyDescent="0.3">
      <c r="A31" s="279" t="s">
        <v>221</v>
      </c>
      <c r="B31" s="280">
        <v>-0.15745719959660054</v>
      </c>
      <c r="C31" s="281">
        <v>0.1325677945124768</v>
      </c>
      <c r="D31" s="282">
        <v>0.65837850810916954</v>
      </c>
      <c r="E31" s="283">
        <v>-0.34452130115643798</v>
      </c>
    </row>
    <row r="32" spans="1:6" x14ac:dyDescent="0.25">
      <c r="A32" s="72"/>
    </row>
    <row r="34" spans="1:6" ht="27" customHeight="1" thickBot="1" x14ac:dyDescent="0.3">
      <c r="A34" s="1053" t="s">
        <v>401</v>
      </c>
      <c r="B34" s="1053"/>
      <c r="C34" s="1053"/>
      <c r="D34" s="1053"/>
      <c r="E34" s="1053"/>
      <c r="F34" s="1053"/>
    </row>
    <row r="35" spans="1:6" ht="13.8" thickBot="1" x14ac:dyDescent="0.3">
      <c r="A35" s="255"/>
      <c r="B35" s="257" t="s">
        <v>180</v>
      </c>
      <c r="C35" s="190" t="s">
        <v>210</v>
      </c>
      <c r="D35" s="232" t="s">
        <v>211</v>
      </c>
      <c r="E35" s="192" t="s">
        <v>212</v>
      </c>
    </row>
    <row r="36" spans="1:6" ht="13.8" thickBot="1" x14ac:dyDescent="0.3">
      <c r="A36" s="544" t="s">
        <v>180</v>
      </c>
      <c r="B36" s="602">
        <v>178.82939536013095</v>
      </c>
      <c r="C36" s="532">
        <v>191.2449666088653</v>
      </c>
      <c r="D36" s="556">
        <v>247.83660520660314</v>
      </c>
      <c r="E36" s="533">
        <v>115.90443373704657</v>
      </c>
    </row>
    <row r="37" spans="1:6" ht="13.8" thickTop="1" x14ac:dyDescent="0.25">
      <c r="A37" s="250" t="s">
        <v>219</v>
      </c>
      <c r="B37" s="558">
        <v>266.07629983347152</v>
      </c>
      <c r="C37" s="768">
        <v>247.96944362736366</v>
      </c>
      <c r="D37" s="769">
        <v>324.98186790939479</v>
      </c>
      <c r="E37" s="770">
        <v>229.10624215846809</v>
      </c>
    </row>
    <row r="38" spans="1:6" x14ac:dyDescent="0.25">
      <c r="A38" s="196" t="s">
        <v>220</v>
      </c>
      <c r="B38" s="560">
        <v>127.51251774873511</v>
      </c>
      <c r="C38" s="771">
        <v>145.25340045790713</v>
      </c>
      <c r="D38" s="772">
        <v>133.67528495293939</v>
      </c>
      <c r="E38" s="773">
        <v>100.2942410922618</v>
      </c>
    </row>
    <row r="39" spans="1:6" ht="13.8" thickBot="1" x14ac:dyDescent="0.3">
      <c r="A39" s="315" t="s">
        <v>221</v>
      </c>
      <c r="B39" s="565">
        <v>112.73256150543824</v>
      </c>
      <c r="C39" s="815">
        <v>117.76777512464321</v>
      </c>
      <c r="D39" s="816">
        <v>113.40949273030026</v>
      </c>
      <c r="E39" s="817">
        <v>108.81015074836267</v>
      </c>
    </row>
    <row r="40" spans="1:6" x14ac:dyDescent="0.25">
      <c r="A40" s="72"/>
    </row>
    <row r="42" spans="1:6" ht="27" customHeight="1" thickBot="1" x14ac:dyDescent="0.3">
      <c r="A42" s="1053" t="s">
        <v>402</v>
      </c>
      <c r="B42" s="1053"/>
      <c r="C42" s="1053"/>
      <c r="D42" s="1053"/>
      <c r="E42" s="1053"/>
      <c r="F42" s="1053"/>
    </row>
    <row r="43" spans="1:6" ht="13.8" thickBot="1" x14ac:dyDescent="0.3">
      <c r="A43" s="40"/>
      <c r="B43" s="1061" t="s">
        <v>898</v>
      </c>
      <c r="C43" s="1062"/>
      <c r="D43" s="1062"/>
      <c r="E43" s="1062"/>
    </row>
    <row r="44" spans="1:6" ht="13.8" thickBot="1" x14ac:dyDescent="0.3">
      <c r="A44" s="310"/>
      <c r="B44" s="311" t="s">
        <v>180</v>
      </c>
      <c r="C44" s="312" t="s">
        <v>210</v>
      </c>
      <c r="D44" s="313" t="s">
        <v>211</v>
      </c>
      <c r="E44" s="314" t="s">
        <v>212</v>
      </c>
    </row>
    <row r="45" spans="1:6" ht="13.8" thickBot="1" x14ac:dyDescent="0.3">
      <c r="A45" s="284" t="s">
        <v>180</v>
      </c>
      <c r="B45" s="285">
        <v>0.11136244687665364</v>
      </c>
      <c r="C45" s="286">
        <v>2.3656051166900394E-3</v>
      </c>
      <c r="D45" s="287">
        <v>1.3586152083019165E-2</v>
      </c>
      <c r="E45" s="288">
        <v>0.19167980851504307</v>
      </c>
    </row>
    <row r="46" spans="1:6" ht="13.8" thickTop="1" x14ac:dyDescent="0.25">
      <c r="A46" s="299" t="s">
        <v>219</v>
      </c>
      <c r="B46" s="300">
        <v>1.4245396595295556E-2</v>
      </c>
      <c r="C46" s="301">
        <v>2.1354633908605258E-2</v>
      </c>
      <c r="D46" s="302">
        <v>-3.7623359140642076E-2</v>
      </c>
      <c r="E46" s="303">
        <v>4.7610501891517609E-2</v>
      </c>
    </row>
    <row r="47" spans="1:6" x14ac:dyDescent="0.25">
      <c r="A47" s="289" t="s">
        <v>220</v>
      </c>
      <c r="B47" s="290">
        <v>0.10945981128038484</v>
      </c>
      <c r="C47" s="291">
        <v>-0.17168585706635842</v>
      </c>
      <c r="D47" s="292">
        <v>0.35057837639650846</v>
      </c>
      <c r="E47" s="293">
        <v>0.44510934888383935</v>
      </c>
    </row>
    <row r="48" spans="1:6" ht="13.8" thickBot="1" x14ac:dyDescent="0.3">
      <c r="A48" s="279" t="s">
        <v>221</v>
      </c>
      <c r="B48" s="280">
        <v>0.1381137394807439</v>
      </c>
      <c r="C48" s="281">
        <v>0.2187421331463697</v>
      </c>
      <c r="D48" s="282">
        <v>-0.20726912173207024</v>
      </c>
      <c r="E48" s="283">
        <v>0.10576317012059921</v>
      </c>
    </row>
    <row r="49" spans="1:6" x14ac:dyDescent="0.25">
      <c r="A49" s="72"/>
    </row>
    <row r="51" spans="1:6" ht="27" customHeight="1" thickBot="1" x14ac:dyDescent="0.3">
      <c r="A51" s="1053" t="s">
        <v>403</v>
      </c>
      <c r="B51" s="1053"/>
      <c r="C51" s="1053"/>
      <c r="D51" s="1053"/>
      <c r="E51" s="1053"/>
      <c r="F51" s="1053"/>
    </row>
    <row r="52" spans="1:6" ht="13.8" thickBot="1" x14ac:dyDescent="0.3">
      <c r="A52" s="255"/>
      <c r="B52" s="257" t="s">
        <v>180</v>
      </c>
      <c r="C52" s="190" t="s">
        <v>210</v>
      </c>
      <c r="D52" s="232" t="s">
        <v>211</v>
      </c>
      <c r="E52" s="192" t="s">
        <v>212</v>
      </c>
    </row>
    <row r="53" spans="1:6" ht="13.8" thickBot="1" x14ac:dyDescent="0.3">
      <c r="A53" s="544" t="s">
        <v>180</v>
      </c>
      <c r="B53" s="602">
        <v>639.37721828493738</v>
      </c>
      <c r="C53" s="532">
        <v>545.01095435220782</v>
      </c>
      <c r="D53" s="556">
        <v>990.94675844177027</v>
      </c>
      <c r="E53" s="533">
        <v>718.26974119267152</v>
      </c>
    </row>
    <row r="54" spans="1:6" ht="13.8" thickTop="1" x14ac:dyDescent="0.25">
      <c r="A54" s="250" t="s">
        <v>219</v>
      </c>
      <c r="B54" s="558">
        <v>679.97843584476766</v>
      </c>
      <c r="C54" s="48">
        <v>637.49044197317846</v>
      </c>
      <c r="D54" s="559">
        <v>901.64236176305474</v>
      </c>
      <c r="E54" s="534">
        <v>422.60503369486128</v>
      </c>
    </row>
    <row r="55" spans="1:6" x14ac:dyDescent="0.25">
      <c r="A55" s="196" t="s">
        <v>220</v>
      </c>
      <c r="B55" s="560">
        <v>725.26226357051098</v>
      </c>
      <c r="C55" s="535">
        <v>481.61940468897495</v>
      </c>
      <c r="D55" s="561">
        <v>3811.1460089375782</v>
      </c>
      <c r="E55" s="536">
        <v>1918.8671553909512</v>
      </c>
    </row>
    <row r="56" spans="1:6" ht="13.8" thickBot="1" x14ac:dyDescent="0.3">
      <c r="A56" s="315" t="s">
        <v>221</v>
      </c>
      <c r="B56" s="565">
        <v>478.95300451656345</v>
      </c>
      <c r="C56" s="529">
        <v>361.07672985356857</v>
      </c>
      <c r="D56" s="548">
        <v>736.39837047952199</v>
      </c>
      <c r="E56" s="531">
        <v>610.17667250473892</v>
      </c>
    </row>
    <row r="57" spans="1:6" x14ac:dyDescent="0.25">
      <c r="A57" s="72"/>
    </row>
    <row r="59" spans="1:6" ht="27" customHeight="1" thickBot="1" x14ac:dyDescent="0.3">
      <c r="A59" s="1053" t="s">
        <v>404</v>
      </c>
      <c r="B59" s="1053"/>
      <c r="C59" s="1053"/>
      <c r="D59" s="1053"/>
      <c r="E59" s="1053"/>
      <c r="F59" s="1053"/>
    </row>
    <row r="60" spans="1:6" ht="13.8" thickBot="1" x14ac:dyDescent="0.3">
      <c r="A60" s="40"/>
      <c r="B60" s="1061" t="s">
        <v>898</v>
      </c>
      <c r="C60" s="1062"/>
      <c r="D60" s="1062"/>
      <c r="E60" s="1062"/>
    </row>
    <row r="61" spans="1:6" ht="13.8" thickBot="1" x14ac:dyDescent="0.3">
      <c r="A61" s="310"/>
      <c r="B61" s="311" t="s">
        <v>180</v>
      </c>
      <c r="C61" s="312" t="s">
        <v>210</v>
      </c>
      <c r="D61" s="313" t="s">
        <v>211</v>
      </c>
      <c r="E61" s="314" t="s">
        <v>212</v>
      </c>
    </row>
    <row r="62" spans="1:6" ht="13.8" thickBot="1" x14ac:dyDescent="0.3">
      <c r="A62" s="284" t="s">
        <v>180</v>
      </c>
      <c r="B62" s="285">
        <v>-2.8707790543047951E-2</v>
      </c>
      <c r="C62" s="286">
        <v>1.1809391417639592E-2</v>
      </c>
      <c r="D62" s="287">
        <v>6.6229771999283926E-2</v>
      </c>
      <c r="E62" s="288">
        <v>-0.20560382249404596</v>
      </c>
    </row>
    <row r="63" spans="1:6" ht="13.8" thickTop="1" x14ac:dyDescent="0.25">
      <c r="A63" s="299" t="s">
        <v>219</v>
      </c>
      <c r="B63" s="300">
        <v>2.3244066331193025E-2</v>
      </c>
      <c r="C63" s="301">
        <v>2.6742973796388458E-2</v>
      </c>
      <c r="D63" s="302">
        <v>2.1743762625594298E-2</v>
      </c>
      <c r="E63" s="303">
        <v>-9.7240632443985731E-2</v>
      </c>
    </row>
    <row r="64" spans="1:6" x14ac:dyDescent="0.25">
      <c r="A64" s="289" t="s">
        <v>220</v>
      </c>
      <c r="B64" s="290">
        <v>-4.0309985759129363E-2</v>
      </c>
      <c r="C64" s="291">
        <v>-7.4714221373547662E-2</v>
      </c>
      <c r="D64" s="292">
        <v>0.44351198786085355</v>
      </c>
      <c r="E64" s="293">
        <v>-3.1921731188022662E-3</v>
      </c>
    </row>
    <row r="65" spans="1:5" ht="13.8" thickBot="1" x14ac:dyDescent="0.3">
      <c r="A65" s="279" t="s">
        <v>221</v>
      </c>
      <c r="B65" s="280">
        <v>-0.17670030061369435</v>
      </c>
      <c r="C65" s="281">
        <v>9.5234673287713623E-2</v>
      </c>
      <c r="D65" s="282">
        <v>0.53819539111916126</v>
      </c>
      <c r="E65" s="283">
        <v>-0.34617008187741105</v>
      </c>
    </row>
    <row r="66" spans="1:5" x14ac:dyDescent="0.25">
      <c r="A66" s="72"/>
    </row>
  </sheetData>
  <mergeCells count="11">
    <mergeCell ref="B60:E60"/>
    <mergeCell ref="B43:E43"/>
    <mergeCell ref="A1:F1"/>
    <mergeCell ref="A9:F9"/>
    <mergeCell ref="A17:F17"/>
    <mergeCell ref="A25:F25"/>
    <mergeCell ref="B26:E26"/>
    <mergeCell ref="A34:F34"/>
    <mergeCell ref="A42:F42"/>
    <mergeCell ref="A51:F51"/>
    <mergeCell ref="A59:F59"/>
  </mergeCells>
  <pageMargins left="0.78740157480314965" right="0.59055118110236227" top="0.78740157480314965" bottom="0.39370078740157483" header="0" footer="0.39370078740157483"/>
  <pageSetup paperSize="9" fitToHeight="0" orientation="portrait" r:id="rId1"/>
  <headerFooter scaleWithDoc="0">
    <oddFooter>&amp;R&amp;9&amp;P</oddFooter>
  </headerFooter>
  <rowBreaks count="1" manualBreakCount="1">
    <brk id="50" max="16383"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Zeros="0" zoomScaleNormal="100" workbookViewId="0"/>
  </sheetViews>
  <sheetFormatPr baseColWidth="10" defaultRowHeight="13.2" x14ac:dyDescent="0.25"/>
  <cols>
    <col min="1" max="1" width="20.5546875" customWidth="1"/>
    <col min="2" max="3" width="11.88671875" bestFit="1" customWidth="1"/>
    <col min="4" max="4" width="12.5546875" bestFit="1" customWidth="1"/>
    <col min="5" max="5" width="12.33203125" bestFit="1" customWidth="1"/>
    <col min="6" max="6" width="12" bestFit="1" customWidth="1"/>
    <col min="7" max="7" width="6.6640625" bestFit="1" customWidth="1"/>
    <col min="8" max="8" width="10" customWidth="1"/>
  </cols>
  <sheetData>
    <row r="1" spans="1:7" ht="12.75" customHeight="1" x14ac:dyDescent="0.25">
      <c r="A1" s="1053" t="s">
        <v>673</v>
      </c>
      <c r="B1" s="1053"/>
      <c r="C1" s="1053"/>
      <c r="D1" s="1053"/>
      <c r="E1" s="1053"/>
      <c r="F1" s="1053"/>
      <c r="G1" s="1053"/>
    </row>
    <row r="2" spans="1:7" ht="13.8" thickBot="1" x14ac:dyDescent="0.3">
      <c r="A2" s="1054"/>
      <c r="B2" s="1054"/>
      <c r="C2" s="1054"/>
      <c r="D2" s="1054"/>
      <c r="E2" s="1054"/>
      <c r="F2" s="1054"/>
      <c r="G2" s="1054"/>
    </row>
    <row r="3" spans="1:7" ht="13.8" thickBot="1" x14ac:dyDescent="0.3">
      <c r="A3" s="96"/>
      <c r="B3" s="10" t="s">
        <v>900</v>
      </c>
      <c r="C3" s="10" t="s">
        <v>901</v>
      </c>
      <c r="D3" s="10" t="s">
        <v>902</v>
      </c>
      <c r="E3" s="10" t="s">
        <v>903</v>
      </c>
      <c r="F3" s="53" t="s">
        <v>904</v>
      </c>
      <c r="G3" s="176" t="s">
        <v>905</v>
      </c>
    </row>
    <row r="4" spans="1:7" ht="13.8" thickBot="1" x14ac:dyDescent="0.3">
      <c r="A4" s="70" t="s">
        <v>180</v>
      </c>
      <c r="B4" s="66">
        <v>11528948.793153355</v>
      </c>
      <c r="C4" s="66">
        <v>11493191.355969921</v>
      </c>
      <c r="D4" s="66">
        <v>11010622.269033618</v>
      </c>
      <c r="E4" s="66">
        <v>9330633.5204218533</v>
      </c>
      <c r="F4" s="67">
        <v>9640093.3649825044</v>
      </c>
      <c r="G4" s="170">
        <v>3.3166005704043489E-2</v>
      </c>
    </row>
    <row r="5" spans="1:7" ht="13.8" thickTop="1" x14ac:dyDescent="0.25">
      <c r="A5" s="146" t="s">
        <v>199</v>
      </c>
      <c r="B5" s="33">
        <v>10175762.280996354</v>
      </c>
      <c r="C5" s="33">
        <v>9988725.4401689209</v>
      </c>
      <c r="D5" s="33">
        <v>9310638.5953588802</v>
      </c>
      <c r="E5" s="33">
        <v>7603286.5753784468</v>
      </c>
      <c r="F5" s="54">
        <v>7760712.8252086537</v>
      </c>
      <c r="G5" s="173">
        <v>2.0705026473682775E-2</v>
      </c>
    </row>
    <row r="6" spans="1:7" x14ac:dyDescent="0.25">
      <c r="A6" s="125" t="s">
        <v>200</v>
      </c>
      <c r="B6" s="107">
        <v>181001.28145000007</v>
      </c>
      <c r="C6" s="107">
        <v>193362.17149799992</v>
      </c>
      <c r="D6" s="107">
        <v>253722.77539596337</v>
      </c>
      <c r="E6" s="107">
        <v>213785.97825333383</v>
      </c>
      <c r="F6" s="129">
        <v>217931.42520473723</v>
      </c>
      <c r="G6" s="171">
        <v>1.9390640046986984E-2</v>
      </c>
    </row>
    <row r="7" spans="1:7" x14ac:dyDescent="0.25">
      <c r="A7" s="147" t="s">
        <v>201</v>
      </c>
      <c r="B7" s="60">
        <v>175614.90778400018</v>
      </c>
      <c r="C7" s="60">
        <v>179346.55564400009</v>
      </c>
      <c r="D7" s="60">
        <v>200294.84022520593</v>
      </c>
      <c r="E7" s="60">
        <v>220909.28353658784</v>
      </c>
      <c r="F7" s="61">
        <v>281973.60016585008</v>
      </c>
      <c r="G7" s="174">
        <v>0.27642259144418668</v>
      </c>
    </row>
    <row r="8" spans="1:7" x14ac:dyDescent="0.25">
      <c r="A8" s="148" t="s">
        <v>202</v>
      </c>
      <c r="B8" s="107">
        <v>69644.339897999889</v>
      </c>
      <c r="C8" s="107">
        <v>72164.451285999574</v>
      </c>
      <c r="D8" s="107">
        <v>86551.888059157864</v>
      </c>
      <c r="E8" s="107">
        <v>142280.47377935529</v>
      </c>
      <c r="F8" s="129">
        <v>87720.672924969651</v>
      </c>
      <c r="G8" s="171">
        <v>-0.38346653904874894</v>
      </c>
    </row>
    <row r="9" spans="1:7" x14ac:dyDescent="0.25">
      <c r="A9" s="95" t="s">
        <v>203</v>
      </c>
      <c r="B9" s="60">
        <v>223048.38641300012</v>
      </c>
      <c r="C9" s="60">
        <v>240992.35746199981</v>
      </c>
      <c r="D9" s="60">
        <v>209891.25387613921</v>
      </c>
      <c r="E9" s="60">
        <v>106868.56192769419</v>
      </c>
      <c r="F9" s="61">
        <v>132270.84959552193</v>
      </c>
      <c r="G9" s="174">
        <v>0.23769654245946148</v>
      </c>
    </row>
    <row r="10" spans="1:7" x14ac:dyDescent="0.25">
      <c r="A10" s="148" t="s">
        <v>204</v>
      </c>
      <c r="B10" s="107">
        <v>93493.093804999982</v>
      </c>
      <c r="C10" s="107">
        <v>97286.812919000193</v>
      </c>
      <c r="D10" s="107">
        <v>101958.60594076474</v>
      </c>
      <c r="E10" s="107">
        <v>120445.34205695697</v>
      </c>
      <c r="F10" s="129">
        <v>139586.85796731204</v>
      </c>
      <c r="G10" s="171">
        <v>0.15892284071312046</v>
      </c>
    </row>
    <row r="11" spans="1:7" x14ac:dyDescent="0.25">
      <c r="A11" s="95" t="s">
        <v>205</v>
      </c>
      <c r="B11" s="60">
        <v>90398.120810999812</v>
      </c>
      <c r="C11" s="60">
        <v>98337.160945000374</v>
      </c>
      <c r="D11" s="60">
        <v>116762.36540206814</v>
      </c>
      <c r="E11" s="60">
        <v>136414.94342175493</v>
      </c>
      <c r="F11" s="61">
        <v>149529.8584881018</v>
      </c>
      <c r="G11" s="174">
        <v>9.6139871024242707E-2</v>
      </c>
    </row>
    <row r="12" spans="1:7" x14ac:dyDescent="0.25">
      <c r="A12" s="125" t="s">
        <v>206</v>
      </c>
      <c r="B12" s="107">
        <v>226796.36669200074</v>
      </c>
      <c r="C12" s="107">
        <v>250353.28824600007</v>
      </c>
      <c r="D12" s="107">
        <v>288747.46764490916</v>
      </c>
      <c r="E12" s="107">
        <v>331857.41129592579</v>
      </c>
      <c r="F12" s="129">
        <v>436864.87349545077</v>
      </c>
      <c r="G12" s="171">
        <v>0.3164234355636768</v>
      </c>
    </row>
    <row r="13" spans="1:7" x14ac:dyDescent="0.25">
      <c r="A13" s="95" t="s">
        <v>207</v>
      </c>
      <c r="B13" s="60">
        <v>60285.59683199977</v>
      </c>
      <c r="C13" s="60">
        <v>67591.940869999788</v>
      </c>
      <c r="D13" s="60">
        <v>108276.99239958815</v>
      </c>
      <c r="E13" s="60">
        <v>111388.52352930898</v>
      </c>
      <c r="F13" s="61">
        <v>85212.913067517016</v>
      </c>
      <c r="G13" s="174">
        <v>-0.23499378241515645</v>
      </c>
    </row>
    <row r="14" spans="1:7" x14ac:dyDescent="0.25">
      <c r="A14" s="125" t="s">
        <v>208</v>
      </c>
      <c r="B14" s="107">
        <v>90835.977092000408</v>
      </c>
      <c r="C14" s="107">
        <v>145853.53502099987</v>
      </c>
      <c r="D14" s="107">
        <v>134262.35320795618</v>
      </c>
      <c r="E14" s="107">
        <v>124938.72164792795</v>
      </c>
      <c r="F14" s="129">
        <v>162609.99416004019</v>
      </c>
      <c r="G14" s="171">
        <v>0.30151799230240495</v>
      </c>
    </row>
    <row r="15" spans="1:7" ht="13.8" thickBot="1" x14ac:dyDescent="0.3">
      <c r="A15" s="161" t="s">
        <v>209</v>
      </c>
      <c r="B15" s="15">
        <v>142068.44138000047</v>
      </c>
      <c r="C15" s="15">
        <v>159177.64191000006</v>
      </c>
      <c r="D15" s="15">
        <v>199515.13152298355</v>
      </c>
      <c r="E15" s="15">
        <v>218457.70559456063</v>
      </c>
      <c r="F15" s="74">
        <v>185679.49470435036</v>
      </c>
      <c r="G15" s="178">
        <v>-0.15004373867701382</v>
      </c>
    </row>
    <row r="16" spans="1:7" x14ac:dyDescent="0.25">
      <c r="A16" s="1"/>
      <c r="B16" s="1"/>
      <c r="C16" s="1"/>
      <c r="D16" s="1"/>
      <c r="E16" s="1"/>
      <c r="F16" s="1"/>
    </row>
    <row r="17" spans="1:9" x14ac:dyDescent="0.25">
      <c r="A17" s="1"/>
      <c r="B17" s="1"/>
      <c r="C17" s="1"/>
      <c r="D17" s="1"/>
      <c r="E17" s="1"/>
      <c r="F17" s="1"/>
    </row>
    <row r="18" spans="1:9" x14ac:dyDescent="0.25">
      <c r="A18" s="4"/>
      <c r="B18" s="2"/>
      <c r="C18" s="2"/>
      <c r="D18" s="1"/>
      <c r="E18" s="1"/>
      <c r="F18" s="1"/>
      <c r="H18" s="5"/>
    </row>
    <row r="19" spans="1:9" ht="12.75" customHeight="1" x14ac:dyDescent="0.25">
      <c r="A19" s="1053" t="s">
        <v>674</v>
      </c>
      <c r="B19" s="1053"/>
      <c r="C19" s="1053"/>
      <c r="D19" s="1053"/>
      <c r="E19" s="1053"/>
      <c r="F19" s="1053"/>
      <c r="G19" s="1053"/>
    </row>
    <row r="20" spans="1:9" ht="13.8" thickBot="1" x14ac:dyDescent="0.3">
      <c r="A20" s="1053"/>
      <c r="B20" s="1053"/>
      <c r="C20" s="1053"/>
      <c r="D20" s="1053"/>
      <c r="E20" s="1053"/>
      <c r="F20" s="1053"/>
      <c r="G20" s="1053"/>
    </row>
    <row r="21" spans="1:9" ht="13.8" thickBot="1" x14ac:dyDescent="0.3">
      <c r="A21" s="96"/>
      <c r="B21" s="10" t="s">
        <v>900</v>
      </c>
      <c r="C21" s="10" t="s">
        <v>901</v>
      </c>
      <c r="D21" s="10" t="s">
        <v>902</v>
      </c>
      <c r="E21" s="10" t="s">
        <v>903</v>
      </c>
      <c r="F21" s="53" t="s">
        <v>904</v>
      </c>
    </row>
    <row r="22" spans="1:9" ht="13.8" thickBot="1" x14ac:dyDescent="0.3">
      <c r="A22" s="97" t="s">
        <v>180</v>
      </c>
      <c r="B22" s="68">
        <v>1</v>
      </c>
      <c r="C22" s="68">
        <v>1</v>
      </c>
      <c r="D22" s="68">
        <v>1</v>
      </c>
      <c r="E22" s="68">
        <v>1</v>
      </c>
      <c r="F22" s="69">
        <v>1</v>
      </c>
    </row>
    <row r="23" spans="1:9" ht="13.8" thickTop="1" x14ac:dyDescent="0.25">
      <c r="A23" s="146" t="s">
        <v>199</v>
      </c>
      <c r="B23" s="52">
        <v>0.88262706891710618</v>
      </c>
      <c r="C23" s="52">
        <v>0.86909937638691337</v>
      </c>
      <c r="D23" s="52">
        <v>0.84560512274989319</v>
      </c>
      <c r="E23" s="52">
        <v>0.81487356230819896</v>
      </c>
      <c r="F23" s="55">
        <v>0.80504540063889085</v>
      </c>
    </row>
    <row r="24" spans="1:9" x14ac:dyDescent="0.25">
      <c r="A24" s="125" t="s">
        <v>200</v>
      </c>
      <c r="B24" s="109">
        <v>1.5699721171239002E-2</v>
      </c>
      <c r="C24" s="109">
        <v>1.6824062656675562E-2</v>
      </c>
      <c r="D24" s="109">
        <v>2.3043454692795683E-2</v>
      </c>
      <c r="E24" s="109">
        <v>2.2912268259751373E-2</v>
      </c>
      <c r="F24" s="112">
        <v>2.2606775365513563E-2</v>
      </c>
    </row>
    <row r="25" spans="1:9" x14ac:dyDescent="0.25">
      <c r="A25" s="147" t="s">
        <v>201</v>
      </c>
      <c r="B25" s="62">
        <v>1.5232516939297346E-2</v>
      </c>
      <c r="C25" s="62">
        <v>1.5604591456735985E-2</v>
      </c>
      <c r="D25" s="62">
        <v>1.8191055449110909E-2</v>
      </c>
      <c r="E25" s="62">
        <v>2.367570037480158E-2</v>
      </c>
      <c r="F25" s="63">
        <v>2.9250090169262777E-2</v>
      </c>
    </row>
    <row r="26" spans="1:9" x14ac:dyDescent="0.25">
      <c r="A26" s="148" t="s">
        <v>202</v>
      </c>
      <c r="B26" s="109">
        <v>6.0408230748114052E-3</v>
      </c>
      <c r="C26" s="109">
        <v>6.2788871298584195E-3</v>
      </c>
      <c r="D26" s="109">
        <v>7.8607626294271531E-3</v>
      </c>
      <c r="E26" s="109">
        <v>1.5248747415483377E-2</v>
      </c>
      <c r="F26" s="112">
        <v>9.0995667369378076E-3</v>
      </c>
    </row>
    <row r="27" spans="1:9" x14ac:dyDescent="0.25">
      <c r="A27" s="95" t="s">
        <v>203</v>
      </c>
      <c r="B27" s="62">
        <v>1.9346810400047997E-2</v>
      </c>
      <c r="C27" s="62">
        <v>2.0968271561651229E-2</v>
      </c>
      <c r="D27" s="62">
        <v>1.9062615059136069E-2</v>
      </c>
      <c r="E27" s="62">
        <v>1.1453516172700616E-2</v>
      </c>
      <c r="F27" s="63">
        <v>1.3720909599900123E-2</v>
      </c>
    </row>
    <row r="28" spans="1:9" x14ac:dyDescent="0.25">
      <c r="A28" s="148" t="s">
        <v>204</v>
      </c>
      <c r="B28" s="109">
        <v>8.1094205102656292E-3</v>
      </c>
      <c r="C28" s="109">
        <v>8.4647344593689715E-3</v>
      </c>
      <c r="D28" s="109">
        <v>9.260022135852768E-3</v>
      </c>
      <c r="E28" s="109">
        <v>1.2908592090059009E-2</v>
      </c>
      <c r="F28" s="112">
        <v>1.4479824279955547E-2</v>
      </c>
    </row>
    <row r="29" spans="1:9" x14ac:dyDescent="0.25">
      <c r="A29" s="95" t="s">
        <v>205</v>
      </c>
      <c r="B29" s="62">
        <v>7.8409681951822126E-3</v>
      </c>
      <c r="C29" s="62">
        <v>8.5561231775646892E-3</v>
      </c>
      <c r="D29" s="62">
        <v>1.0604520121487753E-2</v>
      </c>
      <c r="E29" s="62">
        <v>1.4620115892793889E-2</v>
      </c>
      <c r="F29" s="63">
        <v>1.5511245879761579E-2</v>
      </c>
      <c r="G29" s="713"/>
      <c r="H29" s="5"/>
      <c r="I29" s="5"/>
    </row>
    <row r="30" spans="1:9" x14ac:dyDescent="0.25">
      <c r="A30" s="125" t="s">
        <v>206</v>
      </c>
      <c r="B30" s="109">
        <v>1.9671903376540911E-2</v>
      </c>
      <c r="C30" s="109">
        <v>2.1782747758389908E-2</v>
      </c>
      <c r="D30" s="109">
        <v>2.6224445865969389E-2</v>
      </c>
      <c r="E30" s="109">
        <v>3.5566439360156327E-2</v>
      </c>
      <c r="F30" s="112">
        <v>4.5317494027843748E-2</v>
      </c>
      <c r="H30" s="5"/>
      <c r="I30" s="5"/>
    </row>
    <row r="31" spans="1:9" x14ac:dyDescent="0.25">
      <c r="A31" s="95" t="s">
        <v>207</v>
      </c>
      <c r="B31" s="62">
        <v>5.2290627631030248E-3</v>
      </c>
      <c r="C31" s="62">
        <v>5.8810419818591496E-3</v>
      </c>
      <c r="D31" s="62">
        <v>9.8338667655603288E-3</v>
      </c>
      <c r="E31" s="62">
        <v>1.1937937899448539E-2</v>
      </c>
      <c r="F31" s="63">
        <v>8.8394281923712126E-3</v>
      </c>
      <c r="H31" s="5"/>
    </row>
    <row r="32" spans="1:9" x14ac:dyDescent="0.25">
      <c r="A32" s="125" t="s">
        <v>208</v>
      </c>
      <c r="B32" s="109">
        <v>7.878947050744536E-3</v>
      </c>
      <c r="C32" s="109">
        <v>1.2690429533763833E-2</v>
      </c>
      <c r="D32" s="109">
        <v>1.2193893308424261E-2</v>
      </c>
      <c r="E32" s="109">
        <v>1.3390164920149951E-2</v>
      </c>
      <c r="F32" s="112">
        <v>1.686809328535329E-2</v>
      </c>
      <c r="I32" s="5"/>
    </row>
    <row r="33" spans="1:7" ht="13.8" thickBot="1" x14ac:dyDescent="0.3">
      <c r="A33" s="161" t="s">
        <v>209</v>
      </c>
      <c r="B33" s="127">
        <v>1.2322757601661828E-2</v>
      </c>
      <c r="C33" s="127">
        <v>1.3849733897218917E-2</v>
      </c>
      <c r="D33" s="127">
        <v>1.8120241222342341E-2</v>
      </c>
      <c r="E33" s="127">
        <v>2.3412955306456384E-2</v>
      </c>
      <c r="F33" s="128">
        <v>1.9261171824209541E-2</v>
      </c>
    </row>
    <row r="34" spans="1:7" x14ac:dyDescent="0.25">
      <c r="A34" s="1"/>
      <c r="B34" s="1"/>
      <c r="C34" s="1"/>
      <c r="D34" s="1"/>
      <c r="E34" s="1"/>
      <c r="F34" s="1"/>
      <c r="G34" s="5"/>
    </row>
    <row r="35" spans="1:7" x14ac:dyDescent="0.25">
      <c r="A35" s="1"/>
      <c r="B35" s="1"/>
      <c r="C35" s="1"/>
      <c r="D35" s="1"/>
      <c r="E35" s="1"/>
      <c r="F35" s="1"/>
    </row>
    <row r="36" spans="1:7" x14ac:dyDescent="0.25">
      <c r="A36" s="1"/>
      <c r="B36" s="1"/>
      <c r="C36" s="1"/>
      <c r="D36" s="1"/>
      <c r="E36" s="1"/>
      <c r="F36" s="1"/>
    </row>
  </sheetData>
  <mergeCells count="2">
    <mergeCell ref="A1:G2"/>
    <mergeCell ref="A19:G20"/>
  </mergeCells>
  <pageMargins left="0.78740157480314965" right="0.59055118110236227" top="0.78740157480314965" bottom="0.39370078740157483" header="0" footer="0.39370078740157483"/>
  <pageSetup paperSize="9" orientation="portrait" r:id="rId1"/>
  <headerFooter scaleWithDoc="0">
    <oddFooter>&amp;R&amp;9&amp;P</oddFooter>
  </headerFooter>
  <legacyDrawingHF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showZeros="0" topLeftCell="A36" workbookViewId="0"/>
  </sheetViews>
  <sheetFormatPr baseColWidth="10" defaultRowHeight="13.2" x14ac:dyDescent="0.25"/>
  <cols>
    <col min="1" max="1" width="30" bestFit="1" customWidth="1"/>
    <col min="2" max="3" width="12.33203125" bestFit="1" customWidth="1"/>
    <col min="4" max="4" width="10.88671875" bestFit="1" customWidth="1"/>
    <col min="5" max="5" width="12.109375" customWidth="1"/>
    <col min="6" max="6" width="11.44140625" customWidth="1"/>
    <col min="8" max="8" width="11.44140625" customWidth="1"/>
  </cols>
  <sheetData>
    <row r="1" spans="1:6" ht="27" customHeight="1" thickBot="1" x14ac:dyDescent="0.3">
      <c r="A1" s="1053" t="s">
        <v>389</v>
      </c>
      <c r="B1" s="1053"/>
      <c r="C1" s="1053"/>
      <c r="D1" s="1053"/>
      <c r="E1" s="1053"/>
      <c r="F1" s="1053"/>
    </row>
    <row r="2" spans="1:6" ht="13.8" thickBot="1" x14ac:dyDescent="0.3">
      <c r="A2" s="255"/>
      <c r="B2" s="257" t="s">
        <v>180</v>
      </c>
      <c r="C2" s="190" t="s">
        <v>210</v>
      </c>
      <c r="D2" s="232" t="s">
        <v>211</v>
      </c>
      <c r="E2" s="192" t="s">
        <v>212</v>
      </c>
    </row>
    <row r="3" spans="1:6" ht="13.8" thickBot="1" x14ac:dyDescent="0.3">
      <c r="A3" s="193" t="s">
        <v>180</v>
      </c>
      <c r="B3" s="601">
        <v>1503943696.0039392</v>
      </c>
      <c r="C3" s="194">
        <v>880317882.79605281</v>
      </c>
      <c r="D3" s="261">
        <v>342632901.2547996</v>
      </c>
      <c r="E3" s="195">
        <v>280992911.95308685</v>
      </c>
    </row>
    <row r="4" spans="1:6" ht="13.8" thickTop="1" x14ac:dyDescent="0.25">
      <c r="A4" s="250" t="s">
        <v>222</v>
      </c>
      <c r="B4" s="273">
        <v>1424613659.9853117</v>
      </c>
      <c r="C4" s="35">
        <v>819316068.94739532</v>
      </c>
      <c r="D4" s="274">
        <v>340564158.42435193</v>
      </c>
      <c r="E4" s="224">
        <v>264733432.61356452</v>
      </c>
    </row>
    <row r="5" spans="1:6" ht="13.8" thickBot="1" x14ac:dyDescent="0.3">
      <c r="A5" s="370" t="s">
        <v>223</v>
      </c>
      <c r="B5" s="375">
        <v>79330036.01862748</v>
      </c>
      <c r="C5" s="27">
        <v>61001813.848657444</v>
      </c>
      <c r="D5" s="27">
        <v>2068742.8304476701</v>
      </c>
      <c r="E5" s="28">
        <v>16259479.33952236</v>
      </c>
    </row>
    <row r="6" spans="1:6" x14ac:dyDescent="0.25">
      <c r="A6" s="72"/>
    </row>
    <row r="7" spans="1:6" x14ac:dyDescent="0.25">
      <c r="A7" s="4"/>
      <c r="B7" s="1"/>
      <c r="C7" s="2"/>
      <c r="D7" s="2"/>
      <c r="E7" s="1"/>
      <c r="F7" s="1"/>
    </row>
    <row r="8" spans="1:6" ht="27" customHeight="1" thickBot="1" x14ac:dyDescent="0.3">
      <c r="A8" s="1053" t="s">
        <v>390</v>
      </c>
      <c r="B8" s="1053"/>
      <c r="C8" s="1053"/>
      <c r="D8" s="1053"/>
      <c r="E8" s="1053"/>
      <c r="F8" s="1053"/>
    </row>
    <row r="9" spans="1:6" ht="13.8" thickBot="1" x14ac:dyDescent="0.3">
      <c r="A9" s="255"/>
      <c r="B9" s="257" t="s">
        <v>180</v>
      </c>
      <c r="C9" s="190" t="s">
        <v>210</v>
      </c>
      <c r="D9" s="232" t="s">
        <v>211</v>
      </c>
      <c r="E9" s="192" t="s">
        <v>212</v>
      </c>
    </row>
    <row r="10" spans="1:6" ht="13.8" thickBot="1" x14ac:dyDescent="0.3">
      <c r="A10" s="193" t="s">
        <v>180</v>
      </c>
      <c r="B10" s="335">
        <v>1</v>
      </c>
      <c r="C10" s="204">
        <v>0.58533965409416966</v>
      </c>
      <c r="D10" s="336">
        <v>0.22782295784422915</v>
      </c>
      <c r="E10" s="205">
        <v>0.18683738806160125</v>
      </c>
    </row>
    <row r="11" spans="1:6" ht="13.8" thickTop="1" x14ac:dyDescent="0.25">
      <c r="A11" s="250" t="s">
        <v>222</v>
      </c>
      <c r="B11" s="344">
        <v>1</v>
      </c>
      <c r="C11" s="218">
        <v>0.57511456752130452</v>
      </c>
      <c r="D11" s="345">
        <v>0.23905720406181089</v>
      </c>
      <c r="E11" s="219">
        <v>0.18582822841688462</v>
      </c>
    </row>
    <row r="12" spans="1:6" ht="13.8" thickBot="1" x14ac:dyDescent="0.3">
      <c r="A12" s="370" t="s">
        <v>223</v>
      </c>
      <c r="B12" s="371">
        <v>1</v>
      </c>
      <c r="C12" s="372">
        <v>0.76896238688626861</v>
      </c>
      <c r="D12" s="372">
        <v>2.6077674160666066E-2</v>
      </c>
      <c r="E12" s="379">
        <v>0.2049599389530653</v>
      </c>
    </row>
    <row r="13" spans="1:6" x14ac:dyDescent="0.25">
      <c r="A13" s="72"/>
      <c r="B13" s="1"/>
      <c r="C13" s="1"/>
      <c r="D13" s="1"/>
      <c r="E13" s="1"/>
      <c r="F13" s="1"/>
    </row>
    <row r="14" spans="1:6" x14ac:dyDescent="0.25">
      <c r="A14" s="1"/>
      <c r="B14" s="1"/>
      <c r="C14" s="1"/>
      <c r="D14" s="1"/>
      <c r="E14" s="1"/>
      <c r="F14" s="1"/>
    </row>
    <row r="15" spans="1:6" ht="27" customHeight="1" thickBot="1" x14ac:dyDescent="0.3">
      <c r="A15" s="1053" t="s">
        <v>391</v>
      </c>
      <c r="B15" s="1053"/>
      <c r="C15" s="1053"/>
      <c r="D15" s="1053"/>
      <c r="E15" s="1053"/>
      <c r="F15" s="1053"/>
    </row>
    <row r="16" spans="1:6" ht="13.8" thickBot="1" x14ac:dyDescent="0.3">
      <c r="A16" s="255"/>
      <c r="B16" s="257" t="s">
        <v>180</v>
      </c>
      <c r="C16" s="190" t="s">
        <v>210</v>
      </c>
      <c r="D16" s="232" t="s">
        <v>211</v>
      </c>
      <c r="E16" s="192" t="s">
        <v>212</v>
      </c>
    </row>
    <row r="17" spans="1:7" ht="13.8" thickBot="1" x14ac:dyDescent="0.3">
      <c r="A17" s="193" t="s">
        <v>180</v>
      </c>
      <c r="B17" s="335">
        <v>1</v>
      </c>
      <c r="C17" s="204">
        <v>1</v>
      </c>
      <c r="D17" s="336">
        <v>1</v>
      </c>
      <c r="E17" s="205">
        <v>1</v>
      </c>
    </row>
    <row r="18" spans="1:7" ht="13.8" thickTop="1" x14ac:dyDescent="0.25">
      <c r="A18" s="250" t="s">
        <v>222</v>
      </c>
      <c r="B18" s="344">
        <v>0.94725199072983135</v>
      </c>
      <c r="C18" s="218">
        <v>0.93070478853058802</v>
      </c>
      <c r="D18" s="345">
        <v>0.99396221780549543</v>
      </c>
      <c r="E18" s="219">
        <v>0.94213562460879108</v>
      </c>
    </row>
    <row r="19" spans="1:7" ht="13.8" thickBot="1" x14ac:dyDescent="0.3">
      <c r="A19" s="370" t="s">
        <v>223</v>
      </c>
      <c r="B19" s="371">
        <v>5.274800927016865E-2</v>
      </c>
      <c r="C19" s="372">
        <v>6.9295211469411908E-2</v>
      </c>
      <c r="D19" s="372">
        <v>6.0377821945045655E-3</v>
      </c>
      <c r="E19" s="379">
        <v>5.7864375391209012E-2</v>
      </c>
    </row>
    <row r="20" spans="1:7" x14ac:dyDescent="0.25">
      <c r="A20" s="72"/>
    </row>
    <row r="22" spans="1:7" ht="27" customHeight="1" thickBot="1" x14ac:dyDescent="0.3">
      <c r="A22" s="1053" t="s">
        <v>392</v>
      </c>
      <c r="B22" s="1053"/>
      <c r="C22" s="1053"/>
      <c r="D22" s="1053"/>
      <c r="E22" s="1053"/>
      <c r="F22" s="1053"/>
    </row>
    <row r="23" spans="1:7" ht="13.8" thickBot="1" x14ac:dyDescent="0.3">
      <c r="A23" s="40"/>
      <c r="B23" s="1061" t="s">
        <v>898</v>
      </c>
      <c r="C23" s="1062"/>
      <c r="D23" s="1062"/>
      <c r="E23" s="1062"/>
    </row>
    <row r="24" spans="1:7" ht="13.8" thickBot="1" x14ac:dyDescent="0.3">
      <c r="A24" s="310"/>
      <c r="B24" s="311" t="s">
        <v>180</v>
      </c>
      <c r="C24" s="312" t="s">
        <v>210</v>
      </c>
      <c r="D24" s="313" t="s">
        <v>211</v>
      </c>
      <c r="E24" s="314" t="s">
        <v>212</v>
      </c>
    </row>
    <row r="25" spans="1:7" ht="13.8" thickBot="1" x14ac:dyDescent="0.3">
      <c r="A25" s="284" t="s">
        <v>180</v>
      </c>
      <c r="B25" s="285">
        <v>6.0355992889210341E-2</v>
      </c>
      <c r="C25" s="286">
        <v>0.11119377010865827</v>
      </c>
      <c r="D25" s="287">
        <v>0.19509082721981974</v>
      </c>
      <c r="E25" s="288">
        <v>-0.17211609375490922</v>
      </c>
    </row>
    <row r="26" spans="1:7" ht="13.8" thickTop="1" x14ac:dyDescent="0.25">
      <c r="A26" s="299" t="s">
        <v>222</v>
      </c>
      <c r="B26" s="300">
        <v>8.0955577329010486E-2</v>
      </c>
      <c r="C26" s="301">
        <v>0.1759793097840503</v>
      </c>
      <c r="D26" s="302">
        <v>0.18972572767240292</v>
      </c>
      <c r="E26" s="303">
        <v>-0.20964877817974625</v>
      </c>
    </row>
    <row r="27" spans="1:7" ht="13.8" thickBot="1" x14ac:dyDescent="0.3">
      <c r="A27" s="363" t="s">
        <v>223</v>
      </c>
      <c r="B27" s="364">
        <v>-0.21000053610020142</v>
      </c>
      <c r="C27" s="365">
        <v>-0.3613550020128683</v>
      </c>
      <c r="D27" s="366">
        <v>3.6388783783904906</v>
      </c>
      <c r="E27" s="378">
        <v>2.6502763081477645</v>
      </c>
    </row>
    <row r="28" spans="1:7" x14ac:dyDescent="0.25">
      <c r="A28" s="72"/>
    </row>
    <row r="29" spans="1:7" x14ac:dyDescent="0.25">
      <c r="G29" s="713"/>
    </row>
    <row r="30" spans="1:7" ht="27" customHeight="1" thickBot="1" x14ac:dyDescent="0.3">
      <c r="A30" s="1053" t="s">
        <v>393</v>
      </c>
      <c r="B30" s="1053"/>
      <c r="C30" s="1053"/>
      <c r="D30" s="1053"/>
      <c r="E30" s="1053"/>
      <c r="F30" s="1053"/>
    </row>
    <row r="31" spans="1:7" ht="13.8" thickBot="1" x14ac:dyDescent="0.3">
      <c r="A31" s="255"/>
      <c r="B31" s="257" t="s">
        <v>180</v>
      </c>
      <c r="C31" s="190" t="s">
        <v>210</v>
      </c>
      <c r="D31" s="232" t="s">
        <v>211</v>
      </c>
      <c r="E31" s="192" t="s">
        <v>212</v>
      </c>
    </row>
    <row r="32" spans="1:7" ht="13.8" thickBot="1" x14ac:dyDescent="0.3">
      <c r="A32" s="544" t="s">
        <v>180</v>
      </c>
      <c r="B32" s="602">
        <v>178.82939536013106</v>
      </c>
      <c r="C32" s="532">
        <v>191.24496660886541</v>
      </c>
      <c r="D32" s="556">
        <v>247.83660520660351</v>
      </c>
      <c r="E32" s="533">
        <v>115.9044337370466</v>
      </c>
    </row>
    <row r="33" spans="1:6" ht="13.8" thickTop="1" x14ac:dyDescent="0.25">
      <c r="A33" s="250" t="s">
        <v>222</v>
      </c>
      <c r="B33" s="558">
        <v>176.04204001290375</v>
      </c>
      <c r="C33" s="48">
        <v>186.88752613586047</v>
      </c>
      <c r="D33" s="559">
        <v>247.76116407116746</v>
      </c>
      <c r="E33" s="534">
        <v>113.43011084979045</v>
      </c>
    </row>
    <row r="34" spans="1:6" ht="13.8" thickBot="1" x14ac:dyDescent="0.3">
      <c r="A34" s="370" t="s">
        <v>223</v>
      </c>
      <c r="B34" s="603">
        <v>249.87979833317115</v>
      </c>
      <c r="C34" s="604">
        <v>278.43992645383389</v>
      </c>
      <c r="D34" s="604">
        <v>260.91538113354625</v>
      </c>
      <c r="E34" s="606">
        <v>179.74277967669553</v>
      </c>
    </row>
    <row r="35" spans="1:6" x14ac:dyDescent="0.25">
      <c r="A35" s="72"/>
    </row>
    <row r="37" spans="1:6" ht="27" customHeight="1" thickBot="1" x14ac:dyDescent="0.3">
      <c r="A37" s="1053" t="s">
        <v>394</v>
      </c>
      <c r="B37" s="1053"/>
      <c r="C37" s="1053"/>
      <c r="D37" s="1053"/>
      <c r="E37" s="1053"/>
      <c r="F37" s="1053"/>
    </row>
    <row r="38" spans="1:6" ht="13.8" thickBot="1" x14ac:dyDescent="0.3">
      <c r="A38" s="40"/>
      <c r="B38" s="1061" t="s">
        <v>898</v>
      </c>
      <c r="C38" s="1062"/>
      <c r="D38" s="1062"/>
      <c r="E38" s="1062"/>
    </row>
    <row r="39" spans="1:6" ht="13.8" thickBot="1" x14ac:dyDescent="0.3">
      <c r="A39" s="310"/>
      <c r="B39" s="311" t="s">
        <v>180</v>
      </c>
      <c r="C39" s="312" t="s">
        <v>210</v>
      </c>
      <c r="D39" s="313" t="s">
        <v>211</v>
      </c>
      <c r="E39" s="314" t="s">
        <v>212</v>
      </c>
    </row>
    <row r="40" spans="1:6" ht="13.8" thickBot="1" x14ac:dyDescent="0.3">
      <c r="A40" s="284" t="s">
        <v>180</v>
      </c>
      <c r="B40" s="285">
        <v>0.11136244687665542</v>
      </c>
      <c r="C40" s="286">
        <v>2.3656051166935921E-3</v>
      </c>
      <c r="D40" s="287">
        <v>1.3586152083021164E-2</v>
      </c>
      <c r="E40" s="288">
        <v>0.19167980851504152</v>
      </c>
    </row>
    <row r="41" spans="1:6" ht="13.8" thickTop="1" x14ac:dyDescent="0.25">
      <c r="A41" s="299" t="s">
        <v>222</v>
      </c>
      <c r="B41" s="300">
        <v>0.12920499033333765</v>
      </c>
      <c r="C41" s="301">
        <v>2.1859295790813027E-2</v>
      </c>
      <c r="D41" s="302">
        <v>1.3335342615627743E-2</v>
      </c>
      <c r="E41" s="303">
        <v>0.17625409355886856</v>
      </c>
    </row>
    <row r="42" spans="1:6" ht="13.8" thickBot="1" x14ac:dyDescent="0.3">
      <c r="A42" s="363" t="s">
        <v>223</v>
      </c>
      <c r="B42" s="364">
        <v>-0.10217801887882449</v>
      </c>
      <c r="C42" s="365">
        <v>-6.5709475787567584E-4</v>
      </c>
      <c r="D42" s="366">
        <v>2.8054855874704243E-2</v>
      </c>
      <c r="E42" s="378">
        <v>-0.34525644818803569</v>
      </c>
    </row>
    <row r="43" spans="1:6" x14ac:dyDescent="0.25">
      <c r="A43" s="72"/>
    </row>
    <row r="45" spans="1:6" ht="27" customHeight="1" thickBot="1" x14ac:dyDescent="0.3">
      <c r="A45" s="1053" t="s">
        <v>395</v>
      </c>
      <c r="B45" s="1053"/>
      <c r="C45" s="1053"/>
      <c r="D45" s="1053"/>
      <c r="E45" s="1053"/>
      <c r="F45" s="1053"/>
    </row>
    <row r="46" spans="1:6" ht="13.8" thickBot="1" x14ac:dyDescent="0.3">
      <c r="A46" s="255"/>
      <c r="B46" s="257" t="s">
        <v>180</v>
      </c>
      <c r="C46" s="190" t="s">
        <v>210</v>
      </c>
      <c r="D46" s="232" t="s">
        <v>211</v>
      </c>
      <c r="E46" s="192" t="s">
        <v>212</v>
      </c>
    </row>
    <row r="47" spans="1:6" ht="13.8" thickBot="1" x14ac:dyDescent="0.3">
      <c r="A47" s="544" t="s">
        <v>180</v>
      </c>
      <c r="B47" s="602">
        <v>639.37721828493659</v>
      </c>
      <c r="C47" s="532">
        <v>545.0109543522068</v>
      </c>
      <c r="D47" s="556">
        <v>990.94675844176948</v>
      </c>
      <c r="E47" s="533">
        <v>718.26974119267311</v>
      </c>
    </row>
    <row r="48" spans="1:6" ht="13.8" thickTop="1" x14ac:dyDescent="0.25">
      <c r="A48" s="250" t="s">
        <v>222</v>
      </c>
      <c r="B48" s="558">
        <v>627.4943895197913</v>
      </c>
      <c r="C48" s="48">
        <v>531.29855984600988</v>
      </c>
      <c r="D48" s="559">
        <v>994.20225609422403</v>
      </c>
      <c r="E48" s="534">
        <v>686.42524287813137</v>
      </c>
    </row>
    <row r="49" spans="1:6" ht="13.8" thickBot="1" x14ac:dyDescent="0.3">
      <c r="A49" s="370" t="s">
        <v>223</v>
      </c>
      <c r="B49" s="603">
        <v>968.85740969238259</v>
      </c>
      <c r="C49" s="604">
        <v>834.17119111390809</v>
      </c>
      <c r="D49" s="604">
        <v>643.86598399523143</v>
      </c>
      <c r="E49" s="606">
        <v>2935.80486563454</v>
      </c>
    </row>
    <row r="50" spans="1:6" x14ac:dyDescent="0.25">
      <c r="A50" s="72"/>
    </row>
    <row r="52" spans="1:6" ht="40.5" customHeight="1" thickBot="1" x14ac:dyDescent="0.3">
      <c r="A52" s="1053" t="s">
        <v>396</v>
      </c>
      <c r="B52" s="1053"/>
      <c r="C52" s="1053"/>
      <c r="D52" s="1053"/>
      <c r="E52" s="1053"/>
      <c r="F52" s="1053"/>
    </row>
    <row r="53" spans="1:6" ht="13.8" thickBot="1" x14ac:dyDescent="0.3">
      <c r="A53" s="40"/>
      <c r="B53" s="1061" t="s">
        <v>898</v>
      </c>
      <c r="C53" s="1062"/>
      <c r="D53" s="1062"/>
      <c r="E53" s="1062"/>
    </row>
    <row r="54" spans="1:6" ht="13.8" thickBot="1" x14ac:dyDescent="0.3">
      <c r="A54" s="310"/>
      <c r="B54" s="311" t="s">
        <v>180</v>
      </c>
      <c r="C54" s="312" t="s">
        <v>210</v>
      </c>
      <c r="D54" s="313" t="s">
        <v>211</v>
      </c>
      <c r="E54" s="314" t="s">
        <v>212</v>
      </c>
    </row>
    <row r="55" spans="1:6" ht="13.8" thickBot="1" x14ac:dyDescent="0.3">
      <c r="A55" s="284" t="s">
        <v>180</v>
      </c>
      <c r="B55" s="285">
        <v>-2.8707790543049949E-2</v>
      </c>
      <c r="C55" s="286">
        <v>1.1809391417636483E-2</v>
      </c>
      <c r="D55" s="287">
        <v>6.6229771999283482E-2</v>
      </c>
      <c r="E55" s="288">
        <v>-0.20560382249404474</v>
      </c>
    </row>
    <row r="56" spans="1:6" ht="13.8" thickTop="1" x14ac:dyDescent="0.25">
      <c r="A56" s="299" t="s">
        <v>222</v>
      </c>
      <c r="B56" s="300">
        <v>-3.928227293080111E-2</v>
      </c>
      <c r="C56" s="301">
        <v>2.2563880364159461E-2</v>
      </c>
      <c r="D56" s="302">
        <v>6.9739766596861763E-2</v>
      </c>
      <c r="E56" s="303">
        <v>-0.2440950840166165</v>
      </c>
    </row>
    <row r="57" spans="1:6" ht="13.8" thickBot="1" x14ac:dyDescent="0.3">
      <c r="A57" s="363" t="s">
        <v>223</v>
      </c>
      <c r="B57" s="364">
        <v>0.32029810626863631</v>
      </c>
      <c r="C57" s="365">
        <v>0.13393627549173237</v>
      </c>
      <c r="D57" s="366">
        <v>-0.31020131442643273</v>
      </c>
      <c r="E57" s="378">
        <v>3.2991985022394434</v>
      </c>
    </row>
    <row r="58" spans="1:6" x14ac:dyDescent="0.25">
      <c r="A58" s="72"/>
    </row>
  </sheetData>
  <mergeCells count="11">
    <mergeCell ref="B53:E53"/>
    <mergeCell ref="B38:E38"/>
    <mergeCell ref="A1:F1"/>
    <mergeCell ref="A8:F8"/>
    <mergeCell ref="A15:F15"/>
    <mergeCell ref="A22:F22"/>
    <mergeCell ref="B23:E23"/>
    <mergeCell ref="A30:F30"/>
    <mergeCell ref="A37:F37"/>
    <mergeCell ref="A45:F45"/>
    <mergeCell ref="A52:F52"/>
  </mergeCells>
  <pageMargins left="0.78740157480314965" right="0.59055118110236227" top="0.78740157480314965" bottom="0.39370078740157483" header="0" footer="0.39370078740157483"/>
  <pageSetup paperSize="9" fitToHeight="0" orientation="portrait" r:id="rId1"/>
  <headerFooter scaleWithDoc="0">
    <oddFooter>&amp;R&amp;9&amp;P</oddFooter>
  </headerFooter>
  <rowBreaks count="1" manualBreakCount="1">
    <brk id="44" max="16383" man="1"/>
  </rowBreaks>
  <legacyDrawingHF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showZeros="0" zoomScaleNormal="100" workbookViewId="0"/>
  </sheetViews>
  <sheetFormatPr baseColWidth="10" defaultRowHeight="13.2" x14ac:dyDescent="0.25"/>
  <cols>
    <col min="1" max="1" width="19.33203125" customWidth="1"/>
    <col min="2" max="2" width="12.33203125" bestFit="1" customWidth="1"/>
    <col min="3" max="6" width="10.88671875" bestFit="1" customWidth="1"/>
    <col min="7" max="7" width="9.88671875" style="1" bestFit="1" customWidth="1"/>
    <col min="8" max="8" width="10.88671875" bestFit="1" customWidth="1"/>
    <col min="9" max="9" width="11.44140625" customWidth="1"/>
  </cols>
  <sheetData>
    <row r="1" spans="1:8" ht="27" customHeight="1" thickBot="1" x14ac:dyDescent="0.3">
      <c r="A1" s="1054" t="s">
        <v>381</v>
      </c>
      <c r="B1" s="1054"/>
      <c r="C1" s="1054"/>
      <c r="D1" s="1054"/>
      <c r="E1" s="1054"/>
      <c r="F1" s="1054"/>
      <c r="G1" s="1054"/>
      <c r="H1" s="1054"/>
    </row>
    <row r="2" spans="1:8" ht="24.6" thickBot="1" x14ac:dyDescent="0.3">
      <c r="A2" s="255"/>
      <c r="B2" s="257" t="s">
        <v>180</v>
      </c>
      <c r="C2" s="190" t="s">
        <v>213</v>
      </c>
      <c r="D2" s="232" t="s">
        <v>214</v>
      </c>
      <c r="E2" s="258" t="s">
        <v>215</v>
      </c>
      <c r="F2" s="258" t="s">
        <v>216</v>
      </c>
      <c r="G2" s="258" t="s">
        <v>217</v>
      </c>
      <c r="H2" s="192" t="s">
        <v>218</v>
      </c>
    </row>
    <row r="3" spans="1:8" ht="13.8" thickBot="1" x14ac:dyDescent="0.3">
      <c r="A3" s="193" t="s">
        <v>180</v>
      </c>
      <c r="B3" s="601">
        <v>1503943696.0039392</v>
      </c>
      <c r="C3" s="194">
        <v>195001156.03657919</v>
      </c>
      <c r="D3" s="261">
        <v>517594865.77181506</v>
      </c>
      <c r="E3" s="262">
        <v>443949042.23614091</v>
      </c>
      <c r="F3" s="262">
        <v>141806299.77903301</v>
      </c>
      <c r="G3" s="262">
        <v>70615526.74095808</v>
      </c>
      <c r="H3" s="195">
        <v>134976805.4394128</v>
      </c>
    </row>
    <row r="4" spans="1:8" ht="13.8" thickTop="1" x14ac:dyDescent="0.25">
      <c r="A4" s="250" t="s">
        <v>219</v>
      </c>
      <c r="B4" s="273">
        <v>898333024.0933888</v>
      </c>
      <c r="C4" s="35">
        <v>134430870.85289833</v>
      </c>
      <c r="D4" s="274">
        <v>389116049.29931509</v>
      </c>
      <c r="E4" s="37">
        <v>321724793.46085048</v>
      </c>
      <c r="F4" s="37">
        <v>42648290.250408739</v>
      </c>
      <c r="G4" s="37">
        <v>10413020.229916127</v>
      </c>
      <c r="H4" s="224">
        <v>0</v>
      </c>
    </row>
    <row r="5" spans="1:8" x14ac:dyDescent="0.25">
      <c r="A5" s="196" t="s">
        <v>220</v>
      </c>
      <c r="B5" s="263">
        <v>329112687.96055341</v>
      </c>
      <c r="C5" s="197">
        <v>23811229.967828412</v>
      </c>
      <c r="D5" s="264">
        <v>74732744.05032064</v>
      </c>
      <c r="E5" s="265">
        <v>60628786.693682082</v>
      </c>
      <c r="F5" s="265">
        <v>45714228.898465224</v>
      </c>
      <c r="G5" s="265">
        <v>10644032.068804154</v>
      </c>
      <c r="H5" s="198">
        <v>113581666.28145292</v>
      </c>
    </row>
    <row r="6" spans="1:8" ht="13.8" thickBot="1" x14ac:dyDescent="0.3">
      <c r="A6" s="315" t="s">
        <v>221</v>
      </c>
      <c r="B6" s="316">
        <v>276497983.94999689</v>
      </c>
      <c r="C6" s="242">
        <v>36759055.215852432</v>
      </c>
      <c r="D6" s="317">
        <v>53746072.422179356</v>
      </c>
      <c r="E6" s="318">
        <v>61595462.08160837</v>
      </c>
      <c r="F6" s="318">
        <v>53443780.630159058</v>
      </c>
      <c r="G6" s="318">
        <v>49558474.442237794</v>
      </c>
      <c r="H6" s="243">
        <v>21395139.15795989</v>
      </c>
    </row>
    <row r="7" spans="1:8" x14ac:dyDescent="0.25">
      <c r="A7" s="72"/>
    </row>
    <row r="8" spans="1:8" x14ac:dyDescent="0.25">
      <c r="A8" s="4"/>
      <c r="B8" s="1"/>
      <c r="C8" s="2"/>
      <c r="D8" s="2"/>
      <c r="E8" s="1"/>
      <c r="F8" s="1"/>
    </row>
    <row r="9" spans="1:8" ht="27" customHeight="1" thickBot="1" x14ac:dyDescent="0.3">
      <c r="A9" s="1054" t="s">
        <v>382</v>
      </c>
      <c r="B9" s="1054"/>
      <c r="C9" s="1054"/>
      <c r="D9" s="1054"/>
      <c r="E9" s="1054"/>
      <c r="F9" s="1054"/>
      <c r="G9" s="1054"/>
      <c r="H9" s="1054"/>
    </row>
    <row r="10" spans="1:8" ht="24.6" thickBot="1" x14ac:dyDescent="0.3">
      <c r="A10" s="255"/>
      <c r="B10" s="257" t="s">
        <v>180</v>
      </c>
      <c r="C10" s="190" t="s">
        <v>213</v>
      </c>
      <c r="D10" s="232" t="s">
        <v>214</v>
      </c>
      <c r="E10" s="258" t="s">
        <v>215</v>
      </c>
      <c r="F10" s="258" t="s">
        <v>216</v>
      </c>
      <c r="G10" s="258" t="s">
        <v>217</v>
      </c>
      <c r="H10" s="192" t="s">
        <v>218</v>
      </c>
    </row>
    <row r="11" spans="1:8" ht="13.8" thickBot="1" x14ac:dyDescent="0.3">
      <c r="A11" s="193" t="s">
        <v>180</v>
      </c>
      <c r="B11" s="335">
        <v>1</v>
      </c>
      <c r="C11" s="204">
        <v>0.12965987792941183</v>
      </c>
      <c r="D11" s="336">
        <v>0.34415840642644602</v>
      </c>
      <c r="E11" s="337">
        <v>0.29518993524540704</v>
      </c>
      <c r="F11" s="337">
        <v>9.4289633419003732E-2</v>
      </c>
      <c r="G11" s="337">
        <v>4.695357075440218E-2</v>
      </c>
      <c r="H11" s="205">
        <v>8.9748576225329169E-2</v>
      </c>
    </row>
    <row r="12" spans="1:8" ht="13.8" thickTop="1" x14ac:dyDescent="0.25">
      <c r="A12" s="250" t="s">
        <v>219</v>
      </c>
      <c r="B12" s="344">
        <v>1</v>
      </c>
      <c r="C12" s="218">
        <v>0.14964480570951735</v>
      </c>
      <c r="D12" s="345">
        <v>0.43315345073951483</v>
      </c>
      <c r="E12" s="356">
        <v>0.35813532936244885</v>
      </c>
      <c r="F12" s="356">
        <v>4.7474922001726517E-2</v>
      </c>
      <c r="G12" s="356">
        <v>1.1591492186792425E-2</v>
      </c>
      <c r="H12" s="219">
        <v>0</v>
      </c>
    </row>
    <row r="13" spans="1:8" x14ac:dyDescent="0.25">
      <c r="A13" s="196" t="s">
        <v>220</v>
      </c>
      <c r="B13" s="346">
        <v>1</v>
      </c>
      <c r="C13" s="206">
        <v>7.2349778172886375E-2</v>
      </c>
      <c r="D13" s="252">
        <v>0.22707342130570765</v>
      </c>
      <c r="E13" s="357">
        <v>0.18421892838403389</v>
      </c>
      <c r="F13" s="357">
        <v>0.13890144795616149</v>
      </c>
      <c r="G13" s="357">
        <v>3.2341603524200561E-2</v>
      </c>
      <c r="H13" s="207">
        <v>0.3451148206570101</v>
      </c>
    </row>
    <row r="14" spans="1:8" ht="13.8" thickBot="1" x14ac:dyDescent="0.3">
      <c r="A14" s="315" t="s">
        <v>221</v>
      </c>
      <c r="B14" s="320">
        <v>1</v>
      </c>
      <c r="C14" s="321">
        <v>0.13294511117484351</v>
      </c>
      <c r="D14" s="348">
        <v>0.19438142605733802</v>
      </c>
      <c r="E14" s="528">
        <v>0.22277002241270433</v>
      </c>
      <c r="F14" s="528">
        <v>0.19328813854868493</v>
      </c>
      <c r="G14" s="528">
        <v>0.17923629581038886</v>
      </c>
      <c r="H14" s="339">
        <v>7.737900599604039E-2</v>
      </c>
    </row>
    <row r="15" spans="1:8" x14ac:dyDescent="0.25">
      <c r="A15" s="72"/>
      <c r="B15" s="1"/>
      <c r="C15" s="1"/>
      <c r="D15" s="1"/>
      <c r="E15" s="1"/>
      <c r="F15" s="1"/>
    </row>
    <row r="16" spans="1:8" x14ac:dyDescent="0.25">
      <c r="A16" s="1"/>
      <c r="B16" s="1"/>
      <c r="C16" s="1"/>
      <c r="D16" s="1"/>
      <c r="E16" s="1"/>
      <c r="F16" s="1"/>
    </row>
    <row r="17" spans="1:8" ht="27" customHeight="1" thickBot="1" x14ac:dyDescent="0.3">
      <c r="A17" s="1054" t="s">
        <v>383</v>
      </c>
      <c r="B17" s="1054"/>
      <c r="C17" s="1054"/>
      <c r="D17" s="1054"/>
      <c r="E17" s="1054"/>
      <c r="F17" s="1054"/>
      <c r="G17" s="1054"/>
      <c r="H17" s="1054"/>
    </row>
    <row r="18" spans="1:8" ht="24.6" thickBot="1" x14ac:dyDescent="0.3">
      <c r="A18" s="255"/>
      <c r="B18" s="257" t="s">
        <v>180</v>
      </c>
      <c r="C18" s="190" t="s">
        <v>213</v>
      </c>
      <c r="D18" s="232" t="s">
        <v>214</v>
      </c>
      <c r="E18" s="258" t="s">
        <v>215</v>
      </c>
      <c r="F18" s="258" t="s">
        <v>216</v>
      </c>
      <c r="G18" s="258" t="s">
        <v>217</v>
      </c>
      <c r="H18" s="192" t="s">
        <v>218</v>
      </c>
    </row>
    <row r="19" spans="1:8" ht="13.8" thickBot="1" x14ac:dyDescent="0.3">
      <c r="A19" s="193" t="s">
        <v>180</v>
      </c>
      <c r="B19" s="335">
        <v>1</v>
      </c>
      <c r="C19" s="204">
        <v>1</v>
      </c>
      <c r="D19" s="336">
        <v>1</v>
      </c>
      <c r="E19" s="337">
        <v>1</v>
      </c>
      <c r="F19" s="337">
        <v>1</v>
      </c>
      <c r="G19" s="337">
        <v>1</v>
      </c>
      <c r="H19" s="205">
        <v>1</v>
      </c>
    </row>
    <row r="20" spans="1:8" ht="13.8" thickTop="1" x14ac:dyDescent="0.25">
      <c r="A20" s="250" t="s">
        <v>219</v>
      </c>
      <c r="B20" s="344">
        <v>0.59731825498541524</v>
      </c>
      <c r="C20" s="218">
        <v>0.68938499435193701</v>
      </c>
      <c r="D20" s="345">
        <v>0.75177725868490231</v>
      </c>
      <c r="E20" s="356">
        <v>0.72468856299440298</v>
      </c>
      <c r="F20" s="356">
        <v>0.30075032150803338</v>
      </c>
      <c r="G20" s="356">
        <v>0.14746077400391913</v>
      </c>
      <c r="H20" s="219">
        <v>0</v>
      </c>
    </row>
    <row r="21" spans="1:8" x14ac:dyDescent="0.25">
      <c r="A21" s="196" t="s">
        <v>220</v>
      </c>
      <c r="B21" s="346">
        <v>0.21883311777895931</v>
      </c>
      <c r="C21" s="206">
        <v>0.12210814772483602</v>
      </c>
      <c r="D21" s="252">
        <v>0.14438463167304105</v>
      </c>
      <c r="E21" s="357">
        <v>0.13656699514047613</v>
      </c>
      <c r="F21" s="357">
        <v>0.32237093112011639</v>
      </c>
      <c r="G21" s="357">
        <v>0.15073217690282348</v>
      </c>
      <c r="H21" s="207">
        <v>0.84149025391208021</v>
      </c>
    </row>
    <row r="22" spans="1:8" ht="13.8" thickBot="1" x14ac:dyDescent="0.3">
      <c r="A22" s="315" t="s">
        <v>221</v>
      </c>
      <c r="B22" s="320">
        <v>0.18384862723562537</v>
      </c>
      <c r="C22" s="321">
        <v>0.18850685792322688</v>
      </c>
      <c r="D22" s="348">
        <v>0.10383810964205671</v>
      </c>
      <c r="E22" s="528">
        <v>0.13874444186512094</v>
      </c>
      <c r="F22" s="528">
        <v>0.37687874737185034</v>
      </c>
      <c r="G22" s="528">
        <v>0.70180704909325731</v>
      </c>
      <c r="H22" s="339">
        <v>0.1585097460879199</v>
      </c>
    </row>
    <row r="23" spans="1:8" x14ac:dyDescent="0.25">
      <c r="A23" s="72"/>
    </row>
    <row r="25" spans="1:8" ht="27" customHeight="1" thickBot="1" x14ac:dyDescent="0.3">
      <c r="A25" s="1053" t="s">
        <v>384</v>
      </c>
      <c r="B25" s="1053"/>
      <c r="C25" s="1053"/>
      <c r="D25" s="1053"/>
      <c r="E25" s="1053"/>
      <c r="F25" s="1053"/>
      <c r="G25" s="1053"/>
      <c r="H25" s="1053"/>
    </row>
    <row r="26" spans="1:8" ht="13.8" thickBot="1" x14ac:dyDescent="0.3">
      <c r="A26" s="40"/>
      <c r="B26" s="1061" t="s">
        <v>898</v>
      </c>
      <c r="C26" s="1062"/>
      <c r="D26" s="1062"/>
      <c r="E26" s="1062"/>
      <c r="F26" s="1062"/>
      <c r="G26" s="1062"/>
      <c r="H26" s="1062"/>
    </row>
    <row r="27" spans="1:8" ht="24.6" thickBot="1" x14ac:dyDescent="0.3">
      <c r="A27" s="310"/>
      <c r="B27" s="311" t="s">
        <v>180</v>
      </c>
      <c r="C27" s="312" t="s">
        <v>213</v>
      </c>
      <c r="D27" s="313" t="s">
        <v>214</v>
      </c>
      <c r="E27" s="313" t="s">
        <v>215</v>
      </c>
      <c r="F27" s="313" t="s">
        <v>216</v>
      </c>
      <c r="G27" s="313" t="s">
        <v>217</v>
      </c>
      <c r="H27" s="314" t="s">
        <v>218</v>
      </c>
    </row>
    <row r="28" spans="1:8" ht="13.8" thickBot="1" x14ac:dyDescent="0.3">
      <c r="A28" s="284" t="s">
        <v>180</v>
      </c>
      <c r="B28" s="285">
        <v>6.0355992889210563E-2</v>
      </c>
      <c r="C28" s="286">
        <v>0.17194502263804812</v>
      </c>
      <c r="D28" s="287">
        <v>7.3148886166043203E-2</v>
      </c>
      <c r="E28" s="287">
        <v>0.15668117588420993</v>
      </c>
      <c r="F28" s="287">
        <v>0.2306113259899647</v>
      </c>
      <c r="G28" s="287">
        <v>-7.2013954064880648E-2</v>
      </c>
      <c r="H28" s="288">
        <v>-0.30600556896781295</v>
      </c>
    </row>
    <row r="29" spans="1:8" ht="13.8" thickTop="1" x14ac:dyDescent="0.25">
      <c r="A29" s="299" t="s">
        <v>219</v>
      </c>
      <c r="B29" s="300">
        <v>0.1023944354265216</v>
      </c>
      <c r="C29" s="301">
        <v>0.11957803596203975</v>
      </c>
      <c r="D29" s="302">
        <v>3.4013072072411443E-2</v>
      </c>
      <c r="E29" s="302">
        <v>0.21287386051522361</v>
      </c>
      <c r="F29" s="302">
        <v>-7.9052257314286112E-2</v>
      </c>
      <c r="G29" s="302">
        <v>0.50129880497297519</v>
      </c>
      <c r="H29" s="303" t="s">
        <v>695</v>
      </c>
    </row>
    <row r="30" spans="1:8" x14ac:dyDescent="0.25">
      <c r="A30" s="289" t="s">
        <v>220</v>
      </c>
      <c r="B30" s="290">
        <v>0.19557756114196079</v>
      </c>
      <c r="C30" s="291">
        <v>0.28633571261831525</v>
      </c>
      <c r="D30" s="292">
        <v>0.21419824774395013</v>
      </c>
      <c r="E30" s="292">
        <v>-3.8024317745888658E-2</v>
      </c>
      <c r="F30" s="292">
        <v>0.73017052821681316</v>
      </c>
      <c r="G30" s="292">
        <v>-0.19370850391328309</v>
      </c>
      <c r="H30" s="293">
        <v>0.22702364113791051</v>
      </c>
    </row>
    <row r="31" spans="1:8" ht="13.8" thickBot="1" x14ac:dyDescent="0.3">
      <c r="A31" s="279" t="s">
        <v>221</v>
      </c>
      <c r="B31" s="280">
        <v>-0.15745719959660098</v>
      </c>
      <c r="C31" s="281">
        <v>0.32191893765120194</v>
      </c>
      <c r="D31" s="282">
        <v>0.20917071019968869</v>
      </c>
      <c r="E31" s="282">
        <v>0.10924304967606635</v>
      </c>
      <c r="F31" s="282">
        <v>0.25745735660093305</v>
      </c>
      <c r="G31" s="282">
        <v>-0.11436670561462636</v>
      </c>
      <c r="H31" s="283">
        <v>-0.79009108296941422</v>
      </c>
    </row>
    <row r="32" spans="1:8" x14ac:dyDescent="0.25">
      <c r="A32" s="72"/>
    </row>
    <row r="34" spans="1:8" ht="27" customHeight="1" thickBot="1" x14ac:dyDescent="0.3">
      <c r="A34" s="1054" t="s">
        <v>385</v>
      </c>
      <c r="B34" s="1054"/>
      <c r="C34" s="1054"/>
      <c r="D34" s="1054"/>
      <c r="E34" s="1054"/>
      <c r="F34" s="1054"/>
      <c r="G34" s="1054"/>
      <c r="H34" s="1054"/>
    </row>
    <row r="35" spans="1:8" ht="24.6" thickBot="1" x14ac:dyDescent="0.3">
      <c r="A35" s="255"/>
      <c r="B35" s="257" t="s">
        <v>180</v>
      </c>
      <c r="C35" s="190" t="s">
        <v>213</v>
      </c>
      <c r="D35" s="232" t="s">
        <v>214</v>
      </c>
      <c r="E35" s="258" t="s">
        <v>215</v>
      </c>
      <c r="F35" s="258" t="s">
        <v>216</v>
      </c>
      <c r="G35" s="258" t="s">
        <v>217</v>
      </c>
      <c r="H35" s="192" t="s">
        <v>218</v>
      </c>
    </row>
    <row r="36" spans="1:8" ht="13.8" thickBot="1" x14ac:dyDescent="0.3">
      <c r="A36" s="544" t="s">
        <v>180</v>
      </c>
      <c r="B36" s="602">
        <v>178.82939536013097</v>
      </c>
      <c r="C36" s="532">
        <v>220.87820377825179</v>
      </c>
      <c r="D36" s="556">
        <v>245.28147164666296</v>
      </c>
      <c r="E36" s="557">
        <v>200.16975110921163</v>
      </c>
      <c r="F36" s="557">
        <v>129.11121597655875</v>
      </c>
      <c r="G36" s="557">
        <v>100.43627709525302</v>
      </c>
      <c r="H36" s="533">
        <v>96.577169624992763</v>
      </c>
    </row>
    <row r="37" spans="1:8" ht="13.8" thickTop="1" x14ac:dyDescent="0.25">
      <c r="A37" s="250" t="s">
        <v>219</v>
      </c>
      <c r="B37" s="558">
        <v>266.07629983347192</v>
      </c>
      <c r="C37" s="48">
        <v>287.24368919429088</v>
      </c>
      <c r="D37" s="559">
        <v>287.63344371977826</v>
      </c>
      <c r="E37" s="49">
        <v>253.89720370226718</v>
      </c>
      <c r="F37" s="49">
        <v>196.68047471042101</v>
      </c>
      <c r="G37" s="49">
        <v>145.81012001387418</v>
      </c>
      <c r="H37" s="534">
        <v>0</v>
      </c>
    </row>
    <row r="38" spans="1:8" x14ac:dyDescent="0.25">
      <c r="A38" s="196" t="s">
        <v>220</v>
      </c>
      <c r="B38" s="560">
        <v>127.51251774873489</v>
      </c>
      <c r="C38" s="535">
        <v>160.89907879558845</v>
      </c>
      <c r="D38" s="561">
        <v>180.2439045240227</v>
      </c>
      <c r="E38" s="562">
        <v>147.93641083011408</v>
      </c>
      <c r="F38" s="562">
        <v>111.58005948964232</v>
      </c>
      <c r="G38" s="562">
        <v>109.94461534975497</v>
      </c>
      <c r="H38" s="536">
        <v>103.06190524253103</v>
      </c>
    </row>
    <row r="39" spans="1:8" ht="13.8" thickBot="1" x14ac:dyDescent="0.3">
      <c r="A39" s="315" t="s">
        <v>221</v>
      </c>
      <c r="B39" s="565">
        <v>112.73256150543826</v>
      </c>
      <c r="C39" s="529">
        <v>137.75007653491051</v>
      </c>
      <c r="D39" s="548">
        <v>156.79993603938536</v>
      </c>
      <c r="E39" s="530">
        <v>113.878642563534</v>
      </c>
      <c r="F39" s="530">
        <v>113.27938907895664</v>
      </c>
      <c r="G39" s="530">
        <v>92.656866135691828</v>
      </c>
      <c r="H39" s="531">
        <v>72.39497757704558</v>
      </c>
    </row>
    <row r="40" spans="1:8" x14ac:dyDescent="0.25">
      <c r="A40" s="72"/>
    </row>
    <row r="42" spans="1:8" ht="27" customHeight="1" thickBot="1" x14ac:dyDescent="0.3">
      <c r="A42" s="1053" t="s">
        <v>386</v>
      </c>
      <c r="B42" s="1053"/>
      <c r="C42" s="1053"/>
      <c r="D42" s="1053"/>
      <c r="E42" s="1053"/>
      <c r="F42" s="1053"/>
      <c r="G42" s="1053"/>
      <c r="H42" s="1053"/>
    </row>
    <row r="43" spans="1:8" ht="13.8" thickBot="1" x14ac:dyDescent="0.3">
      <c r="A43" s="40"/>
      <c r="B43" s="1061" t="s">
        <v>898</v>
      </c>
      <c r="C43" s="1062"/>
      <c r="D43" s="1062"/>
      <c r="E43" s="1062"/>
      <c r="F43" s="1062"/>
      <c r="G43" s="1062"/>
      <c r="H43" s="1062"/>
    </row>
    <row r="44" spans="1:8" ht="24.6" thickBot="1" x14ac:dyDescent="0.3">
      <c r="A44" s="310"/>
      <c r="B44" s="311" t="s">
        <v>180</v>
      </c>
      <c r="C44" s="312" t="s">
        <v>213</v>
      </c>
      <c r="D44" s="313" t="s">
        <v>214</v>
      </c>
      <c r="E44" s="313" t="s">
        <v>215</v>
      </c>
      <c r="F44" s="313" t="s">
        <v>216</v>
      </c>
      <c r="G44" s="313" t="s">
        <v>217</v>
      </c>
      <c r="H44" s="314" t="s">
        <v>218</v>
      </c>
    </row>
    <row r="45" spans="1:8" ht="13.8" thickBot="1" x14ac:dyDescent="0.3">
      <c r="A45" s="284" t="s">
        <v>180</v>
      </c>
      <c r="B45" s="285">
        <v>0.11136244687665364</v>
      </c>
      <c r="C45" s="286">
        <v>0.11598532435883091</v>
      </c>
      <c r="D45" s="287">
        <v>-3.6847230669035502E-2</v>
      </c>
      <c r="E45" s="287">
        <v>-3.4615474999892815E-3</v>
      </c>
      <c r="F45" s="287">
        <v>5.152944295538342E-2</v>
      </c>
      <c r="G45" s="287">
        <v>8.7777183512000034E-2</v>
      </c>
      <c r="H45" s="288">
        <v>0.19493463551556056</v>
      </c>
    </row>
    <row r="46" spans="1:8" ht="13.8" thickTop="1" x14ac:dyDescent="0.25">
      <c r="A46" s="299" t="s">
        <v>219</v>
      </c>
      <c r="B46" s="300">
        <v>1.4245396595298665E-2</v>
      </c>
      <c r="C46" s="301">
        <v>6.0374099802466663E-2</v>
      </c>
      <c r="D46" s="302">
        <v>-1.7254983566232895E-2</v>
      </c>
      <c r="E46" s="302">
        <v>1.5524277667593012E-2</v>
      </c>
      <c r="F46" s="302">
        <v>0.16975668326324422</v>
      </c>
      <c r="G46" s="302">
        <v>-0.14086769743741889</v>
      </c>
      <c r="H46" s="303" t="s">
        <v>695</v>
      </c>
    </row>
    <row r="47" spans="1:8" x14ac:dyDescent="0.25">
      <c r="A47" s="289" t="s">
        <v>220</v>
      </c>
      <c r="B47" s="290">
        <v>0.10945981128038262</v>
      </c>
      <c r="C47" s="291">
        <v>0.25788644504445846</v>
      </c>
      <c r="D47" s="292">
        <v>-0.14674971390096692</v>
      </c>
      <c r="E47" s="292">
        <v>-0.25823688069031903</v>
      </c>
      <c r="F47" s="292">
        <v>-7.4301320423069361E-2</v>
      </c>
      <c r="G47" s="292">
        <v>-7.0478028793073522E-2</v>
      </c>
      <c r="H47" s="293">
        <v>0.46098176459467965</v>
      </c>
    </row>
    <row r="48" spans="1:8" ht="13.8" thickBot="1" x14ac:dyDescent="0.3">
      <c r="A48" s="279" t="s">
        <v>221</v>
      </c>
      <c r="B48" s="280">
        <v>0.13811373948074213</v>
      </c>
      <c r="C48" s="281">
        <v>0.25190257221442769</v>
      </c>
      <c r="D48" s="282">
        <v>0.11758257558621743</v>
      </c>
      <c r="E48" s="282">
        <v>9.4751893053655944E-2</v>
      </c>
      <c r="F48" s="282">
        <v>0.18304722717188726</v>
      </c>
      <c r="G48" s="282">
        <v>0.11217657875442488</v>
      </c>
      <c r="H48" s="283">
        <v>-0.22280557763218201</v>
      </c>
    </row>
    <row r="49" spans="1:8" x14ac:dyDescent="0.25">
      <c r="A49" s="72"/>
    </row>
    <row r="51" spans="1:8" ht="27" customHeight="1" thickBot="1" x14ac:dyDescent="0.3">
      <c r="A51" s="1054" t="s">
        <v>387</v>
      </c>
      <c r="B51" s="1054"/>
      <c r="C51" s="1054"/>
      <c r="D51" s="1054"/>
      <c r="E51" s="1054"/>
      <c r="F51" s="1054"/>
      <c r="G51" s="1054"/>
      <c r="H51" s="1054"/>
    </row>
    <row r="52" spans="1:8" ht="24.6" thickBot="1" x14ac:dyDescent="0.3">
      <c r="A52" s="255"/>
      <c r="B52" s="257" t="s">
        <v>180</v>
      </c>
      <c r="C52" s="190" t="s">
        <v>213</v>
      </c>
      <c r="D52" s="232" t="s">
        <v>214</v>
      </c>
      <c r="E52" s="258" t="s">
        <v>215</v>
      </c>
      <c r="F52" s="258" t="s">
        <v>216</v>
      </c>
      <c r="G52" s="258" t="s">
        <v>217</v>
      </c>
      <c r="H52" s="192" t="s">
        <v>218</v>
      </c>
    </row>
    <row r="53" spans="1:8" ht="13.8" thickBot="1" x14ac:dyDescent="0.3">
      <c r="A53" s="544" t="s">
        <v>180</v>
      </c>
      <c r="B53" s="602">
        <v>639.37721828493738</v>
      </c>
      <c r="C53" s="532">
        <v>220.87820377825179</v>
      </c>
      <c r="D53" s="556">
        <v>588.17389552473014</v>
      </c>
      <c r="E53" s="557">
        <v>1012.8294544134078</v>
      </c>
      <c r="F53" s="557">
        <v>1390.6913276291223</v>
      </c>
      <c r="G53" s="557">
        <v>2376.9292852798862</v>
      </c>
      <c r="H53" s="533">
        <v>6975.3262719555614</v>
      </c>
    </row>
    <row r="54" spans="1:8" ht="13.8" thickTop="1" x14ac:dyDescent="0.25">
      <c r="A54" s="250" t="s">
        <v>219</v>
      </c>
      <c r="B54" s="558">
        <v>679.978435844768</v>
      </c>
      <c r="C54" s="48">
        <v>287.24368919429088</v>
      </c>
      <c r="D54" s="559">
        <v>692.64157219973902</v>
      </c>
      <c r="E54" s="49">
        <v>1208.4383623215886</v>
      </c>
      <c r="F54" s="49">
        <v>1968.909540741392</v>
      </c>
      <c r="G54" s="49">
        <v>3028.1933446410062</v>
      </c>
      <c r="H54" s="534">
        <v>0</v>
      </c>
    </row>
    <row r="55" spans="1:8" x14ac:dyDescent="0.25">
      <c r="A55" s="196" t="s">
        <v>220</v>
      </c>
      <c r="B55" s="560">
        <v>725.26226357051007</v>
      </c>
      <c r="C55" s="535">
        <v>160.89907879558845</v>
      </c>
      <c r="D55" s="561">
        <v>421.32085084318504</v>
      </c>
      <c r="E55" s="562">
        <v>809.4973318405323</v>
      </c>
      <c r="F55" s="562">
        <v>1218.1193565452834</v>
      </c>
      <c r="G55" s="562">
        <v>2732.8075544818303</v>
      </c>
      <c r="H55" s="536">
        <v>9388.2850526657403</v>
      </c>
    </row>
    <row r="56" spans="1:8" ht="13.8" thickBot="1" x14ac:dyDescent="0.3">
      <c r="A56" s="315" t="s">
        <v>221</v>
      </c>
      <c r="B56" s="565">
        <v>478.95300451656334</v>
      </c>
      <c r="C56" s="529">
        <v>137.75007653491051</v>
      </c>
      <c r="D56" s="548">
        <v>381.61012729854792</v>
      </c>
      <c r="E56" s="530">
        <v>633.71857207835228</v>
      </c>
      <c r="F56" s="530">
        <v>1249.3050550887192</v>
      </c>
      <c r="G56" s="530">
        <v>2214.8918000060089</v>
      </c>
      <c r="H56" s="531">
        <v>2950.0874766906277</v>
      </c>
    </row>
    <row r="57" spans="1:8" x14ac:dyDescent="0.25">
      <c r="A57" s="72"/>
    </row>
    <row r="59" spans="1:8" ht="27" customHeight="1" thickBot="1" x14ac:dyDescent="0.3">
      <c r="A59" s="1053" t="s">
        <v>388</v>
      </c>
      <c r="B59" s="1053"/>
      <c r="C59" s="1053"/>
      <c r="D59" s="1053"/>
      <c r="E59" s="1053"/>
      <c r="F59" s="1053"/>
      <c r="G59" s="1053"/>
      <c r="H59" s="1053"/>
    </row>
    <row r="60" spans="1:8" ht="13.8" thickBot="1" x14ac:dyDescent="0.3">
      <c r="A60" s="40"/>
      <c r="B60" s="1061" t="s">
        <v>898</v>
      </c>
      <c r="C60" s="1062"/>
      <c r="D60" s="1062"/>
      <c r="E60" s="1062"/>
      <c r="F60" s="1062"/>
      <c r="G60" s="1062"/>
      <c r="H60" s="1062"/>
    </row>
    <row r="61" spans="1:8" ht="24.6" thickBot="1" x14ac:dyDescent="0.3">
      <c r="A61" s="310"/>
      <c r="B61" s="311" t="s">
        <v>180</v>
      </c>
      <c r="C61" s="312" t="s">
        <v>213</v>
      </c>
      <c r="D61" s="313" t="s">
        <v>214</v>
      </c>
      <c r="E61" s="313" t="s">
        <v>215</v>
      </c>
      <c r="F61" s="313" t="s">
        <v>216</v>
      </c>
      <c r="G61" s="313" t="s">
        <v>217</v>
      </c>
      <c r="H61" s="314" t="s">
        <v>218</v>
      </c>
    </row>
    <row r="62" spans="1:8" ht="13.8" thickBot="1" x14ac:dyDescent="0.3">
      <c r="A62" s="284" t="s">
        <v>180</v>
      </c>
      <c r="B62" s="285">
        <v>-2.8707790543048284E-2</v>
      </c>
      <c r="C62" s="286">
        <v>0.11598532435883091</v>
      </c>
      <c r="D62" s="287">
        <v>-4.5750856631544212E-2</v>
      </c>
      <c r="E62" s="287">
        <v>-1.1066978278756356E-2</v>
      </c>
      <c r="F62" s="287">
        <v>2.318515998248083E-2</v>
      </c>
      <c r="G62" s="287">
        <v>0.11120716091363692</v>
      </c>
      <c r="H62" s="288">
        <v>0.30275722795958027</v>
      </c>
    </row>
    <row r="63" spans="1:8" ht="13.8" thickTop="1" x14ac:dyDescent="0.25">
      <c r="A63" s="299" t="s">
        <v>219</v>
      </c>
      <c r="B63" s="300">
        <v>2.3244066331193691E-2</v>
      </c>
      <c r="C63" s="301">
        <v>6.0374099802466663E-2</v>
      </c>
      <c r="D63" s="302">
        <v>-1.6602432740772999E-2</v>
      </c>
      <c r="E63" s="302">
        <v>-2.5937099918776907E-3</v>
      </c>
      <c r="F63" s="302">
        <v>0.18578086001918548</v>
      </c>
      <c r="G63" s="302">
        <v>-0.17074144956503945</v>
      </c>
      <c r="H63" s="303" t="s">
        <v>695</v>
      </c>
    </row>
    <row r="64" spans="1:8" x14ac:dyDescent="0.25">
      <c r="A64" s="289" t="s">
        <v>220</v>
      </c>
      <c r="B64" s="290">
        <v>-4.030998575913014E-2</v>
      </c>
      <c r="C64" s="291">
        <v>0.25788644504445846</v>
      </c>
      <c r="D64" s="292">
        <v>-0.15751155564813257</v>
      </c>
      <c r="E64" s="292">
        <v>-0.25610280271128194</v>
      </c>
      <c r="F64" s="292">
        <v>-0.13989442838354893</v>
      </c>
      <c r="G64" s="292">
        <v>7.295495028905985E-2</v>
      </c>
      <c r="H64" s="293">
        <v>0.49132796624190678</v>
      </c>
    </row>
    <row r="65" spans="1:8" ht="13.8" thickBot="1" x14ac:dyDescent="0.3">
      <c r="A65" s="279" t="s">
        <v>221</v>
      </c>
      <c r="B65" s="280">
        <v>-0.17670030061369657</v>
      </c>
      <c r="C65" s="281">
        <v>0.25190257221442769</v>
      </c>
      <c r="D65" s="282">
        <v>7.4389828182463535E-2</v>
      </c>
      <c r="E65" s="282">
        <v>0.11731005460569865</v>
      </c>
      <c r="F65" s="282">
        <v>0.12389101814279324</v>
      </c>
      <c r="G65" s="282">
        <v>0.12774380721273126</v>
      </c>
      <c r="H65" s="283">
        <v>-0.37422817558891053</v>
      </c>
    </row>
    <row r="66" spans="1:8" x14ac:dyDescent="0.25">
      <c r="A66" s="72"/>
    </row>
  </sheetData>
  <mergeCells count="11">
    <mergeCell ref="A1:H1"/>
    <mergeCell ref="A9:H9"/>
    <mergeCell ref="A17:H17"/>
    <mergeCell ref="A25:H25"/>
    <mergeCell ref="B26:H26"/>
    <mergeCell ref="B60:H60"/>
    <mergeCell ref="A34:H34"/>
    <mergeCell ref="A42:H42"/>
    <mergeCell ref="B43:H43"/>
    <mergeCell ref="A51:H51"/>
    <mergeCell ref="A59:H59"/>
  </mergeCells>
  <pageMargins left="0.78740157480314965" right="0.59055118110236227" top="0.78740157480314965" bottom="0.39370078740157483" header="0" footer="0.39370078740157483"/>
  <pageSetup paperSize="9" scale="93" fitToHeight="0" orientation="portrait" r:id="rId1"/>
  <headerFooter scaleWithDoc="0">
    <oddFooter>&amp;R&amp;9&amp;P</oddFooter>
  </headerFooter>
  <rowBreaks count="1" manualBreakCount="1">
    <brk id="50" max="16383" man="1"/>
  </rowBreaks>
  <legacyDrawingHF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5"/>
  <sheetViews>
    <sheetView showZeros="0" zoomScaleNormal="100" workbookViewId="0"/>
  </sheetViews>
  <sheetFormatPr baseColWidth="10" defaultRowHeight="13.2" x14ac:dyDescent="0.25"/>
  <cols>
    <col min="1" max="1" width="19.109375" customWidth="1"/>
    <col min="2" max="2" width="12.33203125" bestFit="1" customWidth="1"/>
    <col min="3" max="6" width="10.88671875" bestFit="1" customWidth="1"/>
    <col min="7" max="7" width="9.88671875" style="1" bestFit="1" customWidth="1"/>
    <col min="8" max="8" width="10.88671875" bestFit="1" customWidth="1"/>
    <col min="9" max="9" width="11.44140625" customWidth="1"/>
  </cols>
  <sheetData>
    <row r="1" spans="1:8" ht="27" customHeight="1" thickBot="1" x14ac:dyDescent="0.3">
      <c r="A1" s="1054" t="s">
        <v>373</v>
      </c>
      <c r="B1" s="1054"/>
      <c r="C1" s="1054"/>
      <c r="D1" s="1054"/>
      <c r="E1" s="1054"/>
      <c r="F1" s="1054"/>
      <c r="G1" s="1054"/>
      <c r="H1" s="1054"/>
    </row>
    <row r="2" spans="1:8" ht="24.6" thickBot="1" x14ac:dyDescent="0.3">
      <c r="A2" s="255"/>
      <c r="B2" s="257" t="s">
        <v>180</v>
      </c>
      <c r="C2" s="190" t="s">
        <v>213</v>
      </c>
      <c r="D2" s="232" t="s">
        <v>214</v>
      </c>
      <c r="E2" s="258" t="s">
        <v>215</v>
      </c>
      <c r="F2" s="258" t="s">
        <v>216</v>
      </c>
      <c r="G2" s="258" t="s">
        <v>217</v>
      </c>
      <c r="H2" s="192" t="s">
        <v>218</v>
      </c>
    </row>
    <row r="3" spans="1:8" ht="13.8" thickBot="1" x14ac:dyDescent="0.3">
      <c r="A3" s="193" t="s">
        <v>180</v>
      </c>
      <c r="B3" s="601">
        <v>1503943696.0039389</v>
      </c>
      <c r="C3" s="194">
        <v>195001156.03657877</v>
      </c>
      <c r="D3" s="261">
        <v>517594865.77181566</v>
      </c>
      <c r="E3" s="262">
        <v>443949042.23614073</v>
      </c>
      <c r="F3" s="262">
        <v>141806299.77903295</v>
      </c>
      <c r="G3" s="262">
        <v>70615526.740958065</v>
      </c>
      <c r="H3" s="195">
        <v>134976805.4394128</v>
      </c>
    </row>
    <row r="4" spans="1:8" ht="13.8" thickTop="1" x14ac:dyDescent="0.25">
      <c r="A4" s="250" t="s">
        <v>222</v>
      </c>
      <c r="B4" s="273">
        <v>1424613659.9853115</v>
      </c>
      <c r="C4" s="35">
        <v>191087432.93754306</v>
      </c>
      <c r="D4" s="274">
        <v>492989850.46383888</v>
      </c>
      <c r="E4" s="37">
        <v>413084506.37418193</v>
      </c>
      <c r="F4" s="37">
        <v>135247962.69219041</v>
      </c>
      <c r="G4" s="37">
        <v>70615526.740958065</v>
      </c>
      <c r="H4" s="224">
        <v>121588380.77659918</v>
      </c>
    </row>
    <row r="5" spans="1:8" ht="13.8" thickBot="1" x14ac:dyDescent="0.3">
      <c r="A5" s="370" t="s">
        <v>223</v>
      </c>
      <c r="B5" s="375">
        <v>79330036.018627509</v>
      </c>
      <c r="C5" s="27">
        <v>3913723.0990357115</v>
      </c>
      <c r="D5" s="27">
        <v>24605015.307976797</v>
      </c>
      <c r="E5" s="27">
        <v>30864535.861958813</v>
      </c>
      <c r="F5" s="27">
        <v>6558337.08684255</v>
      </c>
      <c r="G5" s="27">
        <v>0</v>
      </c>
      <c r="H5" s="376">
        <v>13388424.662813628</v>
      </c>
    </row>
    <row r="6" spans="1:8" x14ac:dyDescent="0.25">
      <c r="A6" s="72"/>
    </row>
    <row r="7" spans="1:8" x14ac:dyDescent="0.25">
      <c r="A7" s="72"/>
    </row>
    <row r="8" spans="1:8" x14ac:dyDescent="0.25">
      <c r="A8" s="4"/>
      <c r="B8" s="1"/>
      <c r="C8" s="2"/>
      <c r="D8" s="2"/>
      <c r="E8" s="1"/>
      <c r="F8" s="1"/>
    </row>
    <row r="9" spans="1:8" ht="27" customHeight="1" thickBot="1" x14ac:dyDescent="0.3">
      <c r="A9" s="1054" t="s">
        <v>374</v>
      </c>
      <c r="B9" s="1054"/>
      <c r="C9" s="1054"/>
      <c r="D9" s="1054"/>
      <c r="E9" s="1054"/>
      <c r="F9" s="1054"/>
      <c r="G9" s="1054"/>
      <c r="H9" s="1054"/>
    </row>
    <row r="10" spans="1:8" ht="24.6" thickBot="1" x14ac:dyDescent="0.3">
      <c r="A10" s="255"/>
      <c r="B10" s="257" t="s">
        <v>180</v>
      </c>
      <c r="C10" s="190" t="s">
        <v>213</v>
      </c>
      <c r="D10" s="232" t="s">
        <v>214</v>
      </c>
      <c r="E10" s="258" t="s">
        <v>215</v>
      </c>
      <c r="F10" s="258" t="s">
        <v>216</v>
      </c>
      <c r="G10" s="258" t="s">
        <v>217</v>
      </c>
      <c r="H10" s="192" t="s">
        <v>218</v>
      </c>
    </row>
    <row r="11" spans="1:8" ht="13.8" thickBot="1" x14ac:dyDescent="0.3">
      <c r="A11" s="193" t="s">
        <v>180</v>
      </c>
      <c r="B11" s="335">
        <v>1</v>
      </c>
      <c r="C11" s="204">
        <v>0.12965987792941155</v>
      </c>
      <c r="D11" s="336">
        <v>0.34415840642644646</v>
      </c>
      <c r="E11" s="337">
        <v>0.29518993524540693</v>
      </c>
      <c r="F11" s="337">
        <v>9.4289633419003704E-2</v>
      </c>
      <c r="G11" s="337">
        <v>4.695357075440218E-2</v>
      </c>
      <c r="H11" s="205">
        <v>8.9748576225329182E-2</v>
      </c>
    </row>
    <row r="12" spans="1:8" ht="13.8" thickTop="1" x14ac:dyDescent="0.25">
      <c r="A12" s="250" t="s">
        <v>222</v>
      </c>
      <c r="B12" s="344">
        <v>1</v>
      </c>
      <c r="C12" s="218">
        <v>0.13413280969067309</v>
      </c>
      <c r="D12" s="345">
        <v>0.34605160985815753</v>
      </c>
      <c r="E12" s="356">
        <v>0.28996247753123539</v>
      </c>
      <c r="F12" s="356">
        <v>9.4936589821541434E-2</v>
      </c>
      <c r="G12" s="356">
        <v>4.9568194328338915E-2</v>
      </c>
      <c r="H12" s="219">
        <v>8.5348318770053638E-2</v>
      </c>
    </row>
    <row r="13" spans="1:8" ht="13.8" thickBot="1" x14ac:dyDescent="0.3">
      <c r="A13" s="370" t="s">
        <v>223</v>
      </c>
      <c r="B13" s="371">
        <v>1</v>
      </c>
      <c r="C13" s="372">
        <v>4.9334694593063451E-2</v>
      </c>
      <c r="D13" s="372">
        <v>0.31016014290223298</v>
      </c>
      <c r="E13" s="372">
        <v>0.38906494199386854</v>
      </c>
      <c r="F13" s="372">
        <v>8.2671550600362576E-2</v>
      </c>
      <c r="G13" s="372">
        <v>0</v>
      </c>
      <c r="H13" s="373">
        <v>0.16876866991047235</v>
      </c>
    </row>
    <row r="14" spans="1:8" x14ac:dyDescent="0.25">
      <c r="A14" s="72"/>
      <c r="B14" s="1"/>
      <c r="C14" s="1"/>
      <c r="D14" s="1"/>
      <c r="E14" s="1"/>
      <c r="F14" s="1"/>
    </row>
    <row r="15" spans="1:8" x14ac:dyDescent="0.25">
      <c r="A15" s="72"/>
    </row>
    <row r="16" spans="1:8" x14ac:dyDescent="0.25">
      <c r="A16" s="1"/>
      <c r="B16" s="1"/>
      <c r="C16" s="1"/>
      <c r="D16" s="1"/>
      <c r="E16" s="1"/>
      <c r="F16" s="1"/>
    </row>
    <row r="17" spans="1:8" ht="27" customHeight="1" thickBot="1" x14ac:dyDescent="0.3">
      <c r="A17" s="1054" t="s">
        <v>375</v>
      </c>
      <c r="B17" s="1054"/>
      <c r="C17" s="1054"/>
      <c r="D17" s="1054"/>
      <c r="E17" s="1054"/>
      <c r="F17" s="1054"/>
      <c r="G17" s="1054"/>
      <c r="H17" s="1054"/>
    </row>
    <row r="18" spans="1:8" ht="24.6" thickBot="1" x14ac:dyDescent="0.3">
      <c r="A18" s="255"/>
      <c r="B18" s="257" t="s">
        <v>180</v>
      </c>
      <c r="C18" s="190" t="s">
        <v>213</v>
      </c>
      <c r="D18" s="232" t="s">
        <v>214</v>
      </c>
      <c r="E18" s="258" t="s">
        <v>215</v>
      </c>
      <c r="F18" s="258" t="s">
        <v>216</v>
      </c>
      <c r="G18" s="258" t="s">
        <v>217</v>
      </c>
      <c r="H18" s="192" t="s">
        <v>218</v>
      </c>
    </row>
    <row r="19" spans="1:8" ht="13.8" thickBot="1" x14ac:dyDescent="0.3">
      <c r="A19" s="193" t="s">
        <v>180</v>
      </c>
      <c r="B19" s="335">
        <v>1</v>
      </c>
      <c r="C19" s="204">
        <v>1</v>
      </c>
      <c r="D19" s="336">
        <v>1</v>
      </c>
      <c r="E19" s="337">
        <v>1</v>
      </c>
      <c r="F19" s="337">
        <v>1</v>
      </c>
      <c r="G19" s="337">
        <v>1</v>
      </c>
      <c r="H19" s="205">
        <v>1</v>
      </c>
    </row>
    <row r="20" spans="1:8" ht="13.8" thickTop="1" x14ac:dyDescent="0.25">
      <c r="A20" s="250" t="s">
        <v>222</v>
      </c>
      <c r="B20" s="344">
        <v>0.94725199072983135</v>
      </c>
      <c r="C20" s="218">
        <v>0.97992974411750888</v>
      </c>
      <c r="D20" s="345">
        <v>0.95246279100684894</v>
      </c>
      <c r="E20" s="356">
        <v>0.93047730048814548</v>
      </c>
      <c r="F20" s="356">
        <v>0.95375144054204963</v>
      </c>
      <c r="G20" s="356">
        <v>1</v>
      </c>
      <c r="H20" s="219">
        <v>0.9008094418946424</v>
      </c>
    </row>
    <row r="21" spans="1:8" ht="13.8" thickBot="1" x14ac:dyDescent="0.3">
      <c r="A21" s="370" t="s">
        <v>223</v>
      </c>
      <c r="B21" s="371">
        <v>5.2748009270168678E-2</v>
      </c>
      <c r="C21" s="372">
        <v>2.0070255882491107E-2</v>
      </c>
      <c r="D21" s="372">
        <v>4.7537208993151107E-2</v>
      </c>
      <c r="E21" s="372">
        <v>6.9522699511854497E-2</v>
      </c>
      <c r="F21" s="372">
        <v>4.6248559457950443E-2</v>
      </c>
      <c r="G21" s="372">
        <v>0</v>
      </c>
      <c r="H21" s="373">
        <v>9.9190558105357637E-2</v>
      </c>
    </row>
    <row r="22" spans="1:8" x14ac:dyDescent="0.25">
      <c r="A22" s="72"/>
    </row>
    <row r="23" spans="1:8" x14ac:dyDescent="0.25">
      <c r="A23" s="72"/>
    </row>
    <row r="25" spans="1:8" ht="27" customHeight="1" thickBot="1" x14ac:dyDescent="0.3">
      <c r="A25" s="1053" t="s">
        <v>376</v>
      </c>
      <c r="B25" s="1053"/>
      <c r="C25" s="1053"/>
      <c r="D25" s="1053"/>
      <c r="E25" s="1053"/>
      <c r="F25" s="1053"/>
      <c r="G25" s="1053"/>
      <c r="H25" s="1053"/>
    </row>
    <row r="26" spans="1:8" ht="13.8" thickBot="1" x14ac:dyDescent="0.3">
      <c r="A26" s="40"/>
      <c r="B26" s="1061" t="s">
        <v>898</v>
      </c>
      <c r="C26" s="1062"/>
      <c r="D26" s="1062"/>
      <c r="E26" s="1062"/>
      <c r="F26" s="1062"/>
      <c r="G26" s="1062"/>
      <c r="H26" s="1062"/>
    </row>
    <row r="27" spans="1:8" ht="24.6" thickBot="1" x14ac:dyDescent="0.3">
      <c r="A27" s="310"/>
      <c r="B27" s="311" t="s">
        <v>180</v>
      </c>
      <c r="C27" s="312" t="s">
        <v>213</v>
      </c>
      <c r="D27" s="313" t="s">
        <v>214</v>
      </c>
      <c r="E27" s="313" t="s">
        <v>215</v>
      </c>
      <c r="F27" s="313" t="s">
        <v>216</v>
      </c>
      <c r="G27" s="313" t="s">
        <v>217</v>
      </c>
      <c r="H27" s="314" t="s">
        <v>218</v>
      </c>
    </row>
    <row r="28" spans="1:8" ht="13.8" thickBot="1" x14ac:dyDescent="0.3">
      <c r="A28" s="284" t="s">
        <v>180</v>
      </c>
      <c r="B28" s="285">
        <v>6.0355992889210341E-2</v>
      </c>
      <c r="C28" s="286">
        <v>0.17194502263804612</v>
      </c>
      <c r="D28" s="287">
        <v>7.3148886166044536E-2</v>
      </c>
      <c r="E28" s="287">
        <v>0.15668117588420927</v>
      </c>
      <c r="F28" s="287">
        <v>0.23061132598996226</v>
      </c>
      <c r="G28" s="287">
        <v>-7.2013954064880648E-2</v>
      </c>
      <c r="H28" s="288">
        <v>-0.30600556896781306</v>
      </c>
    </row>
    <row r="29" spans="1:8" ht="13.8" thickTop="1" x14ac:dyDescent="0.25">
      <c r="A29" s="299" t="s">
        <v>222</v>
      </c>
      <c r="B29" s="300">
        <v>8.0955577329010486E-2</v>
      </c>
      <c r="C29" s="301">
        <v>0.24780125790304397</v>
      </c>
      <c r="D29" s="302">
        <v>0.12585093018532656</v>
      </c>
      <c r="E29" s="302">
        <v>0.19395878687832924</v>
      </c>
      <c r="F29" s="302">
        <v>0.22582315866876801</v>
      </c>
      <c r="G29" s="302">
        <v>-7.2013954064880648E-2</v>
      </c>
      <c r="H29" s="303">
        <v>-0.37484326390390577</v>
      </c>
    </row>
    <row r="30" spans="1:8" ht="13.8" thickBot="1" x14ac:dyDescent="0.3">
      <c r="A30" s="363" t="s">
        <v>223</v>
      </c>
      <c r="B30" s="364">
        <v>-0.21000053610020075</v>
      </c>
      <c r="C30" s="380">
        <v>-0.70466316000842477</v>
      </c>
      <c r="D30" s="377">
        <v>-0.4462337279936478</v>
      </c>
      <c r="E30" s="377">
        <v>-0.18421028207613521</v>
      </c>
      <c r="F30" s="377">
        <v>0.33842464562237118</v>
      </c>
      <c r="G30" s="377" t="s">
        <v>695</v>
      </c>
      <c r="H30" s="378" t="s">
        <v>899</v>
      </c>
    </row>
    <row r="31" spans="1:8" x14ac:dyDescent="0.25">
      <c r="A31" s="72"/>
    </row>
    <row r="34" spans="1:8" ht="27" customHeight="1" thickBot="1" x14ac:dyDescent="0.3">
      <c r="A34" s="1054" t="s">
        <v>377</v>
      </c>
      <c r="B34" s="1054"/>
      <c r="C34" s="1054"/>
      <c r="D34" s="1054"/>
      <c r="E34" s="1054"/>
      <c r="F34" s="1054"/>
      <c r="G34" s="1054"/>
      <c r="H34" s="1054"/>
    </row>
    <row r="35" spans="1:8" ht="24.6" thickBot="1" x14ac:dyDescent="0.3">
      <c r="A35" s="255"/>
      <c r="B35" s="257" t="s">
        <v>180</v>
      </c>
      <c r="C35" s="190" t="s">
        <v>213</v>
      </c>
      <c r="D35" s="232" t="s">
        <v>214</v>
      </c>
      <c r="E35" s="258" t="s">
        <v>215</v>
      </c>
      <c r="F35" s="258" t="s">
        <v>216</v>
      </c>
      <c r="G35" s="258" t="s">
        <v>217</v>
      </c>
      <c r="H35" s="192" t="s">
        <v>218</v>
      </c>
    </row>
    <row r="36" spans="1:8" ht="13.8" thickBot="1" x14ac:dyDescent="0.3">
      <c r="A36" s="544" t="s">
        <v>180</v>
      </c>
      <c r="B36" s="602">
        <v>178.82939536013095</v>
      </c>
      <c r="C36" s="532">
        <v>220.87820377825091</v>
      </c>
      <c r="D36" s="556">
        <v>245.28147164666325</v>
      </c>
      <c r="E36" s="557">
        <v>200.16975110921163</v>
      </c>
      <c r="F36" s="557">
        <v>129.11121597655864</v>
      </c>
      <c r="G36" s="557">
        <v>100.43627709525298</v>
      </c>
      <c r="H36" s="533">
        <v>96.57716962499272</v>
      </c>
    </row>
    <row r="37" spans="1:8" ht="13.8" thickTop="1" x14ac:dyDescent="0.25">
      <c r="A37" s="250" t="s">
        <v>222</v>
      </c>
      <c r="B37" s="558">
        <v>176.04204001290364</v>
      </c>
      <c r="C37" s="48">
        <v>219.77382026662463</v>
      </c>
      <c r="D37" s="559">
        <v>243.01550996935674</v>
      </c>
      <c r="E37" s="49">
        <v>196.77776375325246</v>
      </c>
      <c r="F37" s="49">
        <v>126.10667096014632</v>
      </c>
      <c r="G37" s="49">
        <v>100.43627709525298</v>
      </c>
      <c r="H37" s="534">
        <v>92.144934327109681</v>
      </c>
    </row>
    <row r="38" spans="1:8" ht="13.8" thickBot="1" x14ac:dyDescent="0.3">
      <c r="A38" s="370" t="s">
        <v>223</v>
      </c>
      <c r="B38" s="603">
        <v>249.87979833317127</v>
      </c>
      <c r="C38" s="604">
        <v>292.68957975292284</v>
      </c>
      <c r="D38" s="604">
        <v>301.63396713887494</v>
      </c>
      <c r="E38" s="604">
        <v>260.19901318391823</v>
      </c>
      <c r="F38" s="604">
        <v>253.82363913308362</v>
      </c>
      <c r="G38" s="604">
        <v>0</v>
      </c>
      <c r="H38" s="605">
        <v>171.48893820000001</v>
      </c>
    </row>
    <row r="39" spans="1:8" x14ac:dyDescent="0.25">
      <c r="A39" s="72"/>
    </row>
    <row r="40" spans="1:8" x14ac:dyDescent="0.25">
      <c r="A40" s="72"/>
    </row>
    <row r="42" spans="1:8" ht="27" customHeight="1" thickBot="1" x14ac:dyDescent="0.3">
      <c r="A42" s="1053" t="s">
        <v>378</v>
      </c>
      <c r="B42" s="1053"/>
      <c r="C42" s="1053"/>
      <c r="D42" s="1053"/>
      <c r="E42" s="1053"/>
      <c r="F42" s="1053"/>
      <c r="G42" s="1053"/>
      <c r="H42" s="1053"/>
    </row>
    <row r="43" spans="1:8" ht="13.8" thickBot="1" x14ac:dyDescent="0.3">
      <c r="A43" s="40"/>
      <c r="B43" s="1061" t="s">
        <v>898</v>
      </c>
      <c r="C43" s="1062"/>
      <c r="D43" s="1062"/>
      <c r="E43" s="1062"/>
      <c r="F43" s="1062"/>
      <c r="G43" s="1062"/>
      <c r="H43" s="1062"/>
    </row>
    <row r="44" spans="1:8" ht="24.6" thickBot="1" x14ac:dyDescent="0.3">
      <c r="A44" s="310"/>
      <c r="B44" s="311" t="s">
        <v>180</v>
      </c>
      <c r="C44" s="312" t="s">
        <v>213</v>
      </c>
      <c r="D44" s="313" t="s">
        <v>214</v>
      </c>
      <c r="E44" s="313" t="s">
        <v>215</v>
      </c>
      <c r="F44" s="313" t="s">
        <v>216</v>
      </c>
      <c r="G44" s="313" t="s">
        <v>217</v>
      </c>
      <c r="H44" s="314" t="s">
        <v>218</v>
      </c>
    </row>
    <row r="45" spans="1:8" ht="13.8" thickBot="1" x14ac:dyDescent="0.3">
      <c r="A45" s="284" t="s">
        <v>180</v>
      </c>
      <c r="B45" s="285">
        <v>0.11136244687665364</v>
      </c>
      <c r="C45" s="286">
        <v>0.11598532435882669</v>
      </c>
      <c r="D45" s="287">
        <v>-3.684723066903306E-2</v>
      </c>
      <c r="E45" s="287">
        <v>-3.4615474999899476E-3</v>
      </c>
      <c r="F45" s="287">
        <v>5.1529442955380755E-2</v>
      </c>
      <c r="G45" s="287">
        <v>8.777718351199959E-2</v>
      </c>
      <c r="H45" s="288">
        <v>0.19493463551556012</v>
      </c>
    </row>
    <row r="46" spans="1:8" ht="13.8" thickTop="1" x14ac:dyDescent="0.25">
      <c r="A46" s="299" t="s">
        <v>222</v>
      </c>
      <c r="B46" s="300">
        <v>0.12920499033333588</v>
      </c>
      <c r="C46" s="301">
        <v>0.14295480168933383</v>
      </c>
      <c r="D46" s="302">
        <v>-3.4621670983165487E-2</v>
      </c>
      <c r="E46" s="302">
        <v>4.0119148262012239E-3</v>
      </c>
      <c r="F46" s="302">
        <v>5.3727806516575605E-2</v>
      </c>
      <c r="G46" s="302">
        <v>8.777718351199959E-2</v>
      </c>
      <c r="H46" s="303">
        <v>0.14009526208227108</v>
      </c>
    </row>
    <row r="47" spans="1:8" ht="13.8" thickBot="1" x14ac:dyDescent="0.3">
      <c r="A47" s="363" t="s">
        <v>223</v>
      </c>
      <c r="B47" s="364">
        <v>-0.10217801887882283</v>
      </c>
      <c r="C47" s="380">
        <v>-2.2131007756326482E-2</v>
      </c>
      <c r="D47" s="377">
        <v>4.8369735472446163E-2</v>
      </c>
      <c r="E47" s="377">
        <v>8.2699881791370444E-4</v>
      </c>
      <c r="F47" s="377">
        <v>-0.14140244243704869</v>
      </c>
      <c r="G47" s="377" t="s">
        <v>695</v>
      </c>
      <c r="H47" s="378" t="s">
        <v>899</v>
      </c>
    </row>
    <row r="48" spans="1:8" x14ac:dyDescent="0.25">
      <c r="A48" s="72"/>
    </row>
    <row r="51" spans="1:8" ht="27" customHeight="1" thickBot="1" x14ac:dyDescent="0.3">
      <c r="A51" s="1054" t="s">
        <v>379</v>
      </c>
      <c r="B51" s="1054"/>
      <c r="C51" s="1054"/>
      <c r="D51" s="1054"/>
      <c r="E51" s="1054"/>
      <c r="F51" s="1054"/>
      <c r="G51" s="1054"/>
      <c r="H51" s="1054"/>
    </row>
    <row r="52" spans="1:8" ht="24.6" thickBot="1" x14ac:dyDescent="0.3">
      <c r="A52" s="255"/>
      <c r="B52" s="257" t="s">
        <v>180</v>
      </c>
      <c r="C52" s="190" t="s">
        <v>213</v>
      </c>
      <c r="D52" s="232" t="s">
        <v>214</v>
      </c>
      <c r="E52" s="258" t="s">
        <v>215</v>
      </c>
      <c r="F52" s="258" t="s">
        <v>216</v>
      </c>
      <c r="G52" s="258" t="s">
        <v>217</v>
      </c>
      <c r="H52" s="192" t="s">
        <v>218</v>
      </c>
    </row>
    <row r="53" spans="1:8" ht="13.8" thickBot="1" x14ac:dyDescent="0.3">
      <c r="A53" s="544" t="s">
        <v>180</v>
      </c>
      <c r="B53" s="602">
        <v>639.37721828493716</v>
      </c>
      <c r="C53" s="532">
        <v>220.87820377825091</v>
      </c>
      <c r="D53" s="556">
        <v>588.17389552473117</v>
      </c>
      <c r="E53" s="557">
        <v>1012.8294544134097</v>
      </c>
      <c r="F53" s="557">
        <v>1390.6913276291223</v>
      </c>
      <c r="G53" s="557">
        <v>2376.9292852798849</v>
      </c>
      <c r="H53" s="533">
        <v>6975.3262719555614</v>
      </c>
    </row>
    <row r="54" spans="1:8" ht="13.8" thickTop="1" x14ac:dyDescent="0.25">
      <c r="A54" s="250" t="s">
        <v>222</v>
      </c>
      <c r="B54" s="558">
        <v>627.49438951979175</v>
      </c>
      <c r="C54" s="48">
        <v>219.77382026662463</v>
      </c>
      <c r="D54" s="559">
        <v>585.98420045803982</v>
      </c>
      <c r="E54" s="49">
        <v>1002.3395828797618</v>
      </c>
      <c r="F54" s="49">
        <v>1365.9137128394186</v>
      </c>
      <c r="G54" s="49">
        <v>2376.9292852798849</v>
      </c>
      <c r="H54" s="534">
        <v>6502.048603498979</v>
      </c>
    </row>
    <row r="55" spans="1:8" ht="13.8" thickBot="1" x14ac:dyDescent="0.3">
      <c r="A55" s="370" t="s">
        <v>223</v>
      </c>
      <c r="B55" s="603">
        <v>968.85740969238304</v>
      </c>
      <c r="C55" s="604">
        <v>292.68957975292284</v>
      </c>
      <c r="D55" s="604">
        <v>635.77482097540678</v>
      </c>
      <c r="E55" s="604">
        <v>1177.7998159321205</v>
      </c>
      <c r="F55" s="604">
        <v>2221.8623034179286</v>
      </c>
      <c r="G55" s="604">
        <v>0</v>
      </c>
      <c r="H55" s="605">
        <v>20578.672584</v>
      </c>
    </row>
    <row r="56" spans="1:8" x14ac:dyDescent="0.25">
      <c r="A56" s="72"/>
    </row>
    <row r="57" spans="1:8" x14ac:dyDescent="0.25">
      <c r="A57" s="72"/>
    </row>
    <row r="59" spans="1:8" ht="27" customHeight="1" thickBot="1" x14ac:dyDescent="0.3">
      <c r="A59" s="1053" t="s">
        <v>380</v>
      </c>
      <c r="B59" s="1053"/>
      <c r="C59" s="1053"/>
      <c r="D59" s="1053"/>
      <c r="E59" s="1053"/>
      <c r="F59" s="1053"/>
      <c r="G59" s="1053"/>
      <c r="H59" s="1053"/>
    </row>
    <row r="60" spans="1:8" ht="13.8" thickBot="1" x14ac:dyDescent="0.3">
      <c r="A60" s="40"/>
      <c r="B60" s="1061" t="s">
        <v>898</v>
      </c>
      <c r="C60" s="1062"/>
      <c r="D60" s="1062"/>
      <c r="E60" s="1062"/>
      <c r="F60" s="1062"/>
      <c r="G60" s="1062"/>
      <c r="H60" s="1062"/>
    </row>
    <row r="61" spans="1:8" ht="24.6" thickBot="1" x14ac:dyDescent="0.3">
      <c r="A61" s="310"/>
      <c r="B61" s="311" t="s">
        <v>180</v>
      </c>
      <c r="C61" s="312" t="s">
        <v>213</v>
      </c>
      <c r="D61" s="313" t="s">
        <v>214</v>
      </c>
      <c r="E61" s="313" t="s">
        <v>215</v>
      </c>
      <c r="F61" s="313" t="s">
        <v>216</v>
      </c>
      <c r="G61" s="313" t="s">
        <v>217</v>
      </c>
      <c r="H61" s="314" t="s">
        <v>218</v>
      </c>
    </row>
    <row r="62" spans="1:8" ht="13.8" thickBot="1" x14ac:dyDescent="0.3">
      <c r="A62" s="284" t="s">
        <v>180</v>
      </c>
      <c r="B62" s="285">
        <v>-2.8707790543047285E-2</v>
      </c>
      <c r="C62" s="286">
        <v>0.11598532435882669</v>
      </c>
      <c r="D62" s="287">
        <v>-4.5750856631540437E-2</v>
      </c>
      <c r="E62" s="287">
        <v>-1.1066978278752027E-2</v>
      </c>
      <c r="F62" s="287">
        <v>2.3185159982477721E-2</v>
      </c>
      <c r="G62" s="287">
        <v>0.11120716091363625</v>
      </c>
      <c r="H62" s="288">
        <v>0.30275722795958049</v>
      </c>
    </row>
    <row r="63" spans="1:8" ht="13.8" thickTop="1" x14ac:dyDescent="0.25">
      <c r="A63" s="299" t="s">
        <v>222</v>
      </c>
      <c r="B63" s="300">
        <v>-3.9282272930798556E-2</v>
      </c>
      <c r="C63" s="301">
        <v>0.14295480168933383</v>
      </c>
      <c r="D63" s="302">
        <v>-3.4997850475904313E-2</v>
      </c>
      <c r="E63" s="302">
        <v>1.0896691191513153E-3</v>
      </c>
      <c r="F63" s="302">
        <v>2.5282524263486872E-2</v>
      </c>
      <c r="G63" s="302">
        <v>0.11120716091363625</v>
      </c>
      <c r="H63" s="303">
        <v>0.21436481742925362</v>
      </c>
    </row>
    <row r="64" spans="1:8" ht="13.8" thickBot="1" x14ac:dyDescent="0.3">
      <c r="A64" s="363" t="s">
        <v>223</v>
      </c>
      <c r="B64" s="364">
        <v>0.32029810626863764</v>
      </c>
      <c r="C64" s="380">
        <v>-2.2131007756326482E-2</v>
      </c>
      <c r="D64" s="377">
        <v>-0.12148490041505022</v>
      </c>
      <c r="E64" s="377">
        <v>-9.0676495146184255E-2</v>
      </c>
      <c r="F64" s="377">
        <v>-0.10980755669393516</v>
      </c>
      <c r="G64" s="377" t="s">
        <v>695</v>
      </c>
      <c r="H64" s="378" t="s">
        <v>899</v>
      </c>
    </row>
    <row r="65" spans="1:1" x14ac:dyDescent="0.25">
      <c r="A65" s="72"/>
    </row>
  </sheetData>
  <mergeCells count="11">
    <mergeCell ref="A1:H1"/>
    <mergeCell ref="A9:H9"/>
    <mergeCell ref="A17:H17"/>
    <mergeCell ref="A25:H25"/>
    <mergeCell ref="B26:H26"/>
    <mergeCell ref="B60:H60"/>
    <mergeCell ref="A34:H34"/>
    <mergeCell ref="A42:H42"/>
    <mergeCell ref="B43:H43"/>
    <mergeCell ref="A51:H51"/>
    <mergeCell ref="A59:H59"/>
  </mergeCells>
  <pageMargins left="0.78740157480314965" right="0.59055118110236227" top="0.78740157480314965" bottom="0.39370078740157483" header="0" footer="0.39370078740157483"/>
  <pageSetup paperSize="9" scale="93" fitToHeight="0" orientation="portrait" r:id="rId1"/>
  <headerFooter scaleWithDoc="0">
    <oddFooter>&amp;R&amp;9&amp;P</oddFooter>
  </headerFooter>
  <rowBreaks count="1" manualBreakCount="1">
    <brk id="50" max="16383" man="1"/>
  </rowBreaks>
  <legacyDrawingHF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showZeros="0" zoomScaleNormal="100" workbookViewId="0"/>
  </sheetViews>
  <sheetFormatPr baseColWidth="10" defaultRowHeight="13.2" x14ac:dyDescent="0.25"/>
  <cols>
    <col min="1" max="1" width="20" customWidth="1"/>
    <col min="2" max="2" width="12.33203125" bestFit="1" customWidth="1"/>
    <col min="3" max="3" width="14.109375" customWidth="1"/>
    <col min="4" max="4" width="12.5546875" customWidth="1"/>
    <col min="5" max="5" width="12.33203125" customWidth="1"/>
    <col min="6" max="6" width="17.109375" customWidth="1"/>
    <col min="7" max="7" width="11.44140625" customWidth="1"/>
  </cols>
  <sheetData>
    <row r="1" spans="1:6" ht="27" customHeight="1" thickBot="1" x14ac:dyDescent="0.3">
      <c r="A1" s="1054" t="s">
        <v>365</v>
      </c>
      <c r="B1" s="1054"/>
      <c r="C1" s="1054"/>
      <c r="D1" s="1054"/>
      <c r="E1" s="1054"/>
      <c r="F1" s="1053"/>
    </row>
    <row r="2" spans="1:6" ht="24.6" thickBot="1" x14ac:dyDescent="0.3">
      <c r="A2" s="255"/>
      <c r="B2" s="257" t="s">
        <v>180</v>
      </c>
      <c r="C2" s="190" t="s">
        <v>219</v>
      </c>
      <c r="D2" s="232" t="s">
        <v>220</v>
      </c>
      <c r="E2" s="192" t="s">
        <v>221</v>
      </c>
      <c r="F2" s="1"/>
    </row>
    <row r="3" spans="1:6" ht="13.8" thickBot="1" x14ac:dyDescent="0.3">
      <c r="A3" s="193" t="s">
        <v>180</v>
      </c>
      <c r="B3" s="601">
        <v>1503943696.0039389</v>
      </c>
      <c r="C3" s="194">
        <v>898333024.09338808</v>
      </c>
      <c r="D3" s="261">
        <v>329112687.96055371</v>
      </c>
      <c r="E3" s="195">
        <v>276497983.94999713</v>
      </c>
    </row>
    <row r="4" spans="1:6" ht="13.8" thickTop="1" x14ac:dyDescent="0.25">
      <c r="A4" s="250" t="s">
        <v>222</v>
      </c>
      <c r="B4" s="273">
        <v>1424613659.9853115</v>
      </c>
      <c r="C4" s="35">
        <v>834786052.01223946</v>
      </c>
      <c r="D4" s="274">
        <v>313826380.55185199</v>
      </c>
      <c r="E4" s="224">
        <v>276001227.42122</v>
      </c>
    </row>
    <row r="5" spans="1:6" ht="13.8" thickBot="1" x14ac:dyDescent="0.3">
      <c r="A5" s="370" t="s">
        <v>223</v>
      </c>
      <c r="B5" s="375">
        <v>79330036.018627435</v>
      </c>
      <c r="C5" s="27">
        <v>63546972.081148572</v>
      </c>
      <c r="D5" s="766">
        <v>15286307.408701729</v>
      </c>
      <c r="E5" s="28">
        <v>496756.5287771388</v>
      </c>
    </row>
    <row r="6" spans="1:6" x14ac:dyDescent="0.25">
      <c r="A6" s="72"/>
    </row>
    <row r="7" spans="1:6" x14ac:dyDescent="0.25">
      <c r="A7" s="72"/>
    </row>
    <row r="8" spans="1:6" ht="27" customHeight="1" thickBot="1" x14ac:dyDescent="0.3">
      <c r="A8" s="1054" t="s">
        <v>366</v>
      </c>
      <c r="B8" s="1054"/>
      <c r="C8" s="1054"/>
      <c r="D8" s="1054"/>
      <c r="E8" s="1054"/>
      <c r="F8" s="1053"/>
    </row>
    <row r="9" spans="1:6" ht="24.6" thickBot="1" x14ac:dyDescent="0.3">
      <c r="A9" s="255"/>
      <c r="B9" s="257" t="s">
        <v>180</v>
      </c>
      <c r="C9" s="190" t="s">
        <v>219</v>
      </c>
      <c r="D9" s="232" t="s">
        <v>220</v>
      </c>
      <c r="E9" s="192" t="s">
        <v>221</v>
      </c>
      <c r="F9" s="1"/>
    </row>
    <row r="10" spans="1:6" ht="13.8" thickBot="1" x14ac:dyDescent="0.3">
      <c r="A10" s="193" t="s">
        <v>180</v>
      </c>
      <c r="B10" s="335">
        <v>1</v>
      </c>
      <c r="C10" s="204">
        <v>0.59731825498541491</v>
      </c>
      <c r="D10" s="336">
        <v>0.21883311777895956</v>
      </c>
      <c r="E10" s="337">
        <v>0.18384862723562556</v>
      </c>
    </row>
    <row r="11" spans="1:6" ht="13.8" thickTop="1" x14ac:dyDescent="0.25">
      <c r="A11" s="250" t="s">
        <v>222</v>
      </c>
      <c r="B11" s="344">
        <v>1</v>
      </c>
      <c r="C11" s="218">
        <v>0.58597364005399644</v>
      </c>
      <c r="D11" s="345">
        <v>0.22028876274785103</v>
      </c>
      <c r="E11" s="356">
        <v>0.19373759719815245</v>
      </c>
    </row>
    <row r="12" spans="1:6" ht="13.8" thickBot="1" x14ac:dyDescent="0.3">
      <c r="A12" s="370" t="s">
        <v>223</v>
      </c>
      <c r="B12" s="371">
        <v>1</v>
      </c>
      <c r="C12" s="372">
        <v>0.80104554681189288</v>
      </c>
      <c r="D12" s="372">
        <v>0.19269255600882826</v>
      </c>
      <c r="E12" s="372">
        <v>6.2618971792789265E-3</v>
      </c>
    </row>
    <row r="13" spans="1:6" x14ac:dyDescent="0.25">
      <c r="A13" s="72"/>
      <c r="B13" s="1"/>
      <c r="C13" s="1"/>
      <c r="D13" s="1"/>
      <c r="E13" s="1"/>
      <c r="F13" s="1"/>
    </row>
    <row r="14" spans="1:6" x14ac:dyDescent="0.25">
      <c r="A14" s="72"/>
      <c r="B14" s="1"/>
      <c r="C14" s="1"/>
      <c r="D14" s="1"/>
      <c r="E14" s="1"/>
      <c r="F14" s="1"/>
    </row>
    <row r="15" spans="1:6" ht="27" customHeight="1" thickBot="1" x14ac:dyDescent="0.3">
      <c r="A15" s="1054" t="s">
        <v>367</v>
      </c>
      <c r="B15" s="1054"/>
      <c r="C15" s="1054"/>
      <c r="D15" s="1054"/>
      <c r="E15" s="1054"/>
      <c r="F15" s="1053"/>
    </row>
    <row r="16" spans="1:6" ht="24.6" thickBot="1" x14ac:dyDescent="0.3">
      <c r="A16" s="255"/>
      <c r="B16" s="257" t="s">
        <v>180</v>
      </c>
      <c r="C16" s="190" t="s">
        <v>219</v>
      </c>
      <c r="D16" s="232" t="s">
        <v>220</v>
      </c>
      <c r="E16" s="192" t="s">
        <v>221</v>
      </c>
      <c r="F16" s="1"/>
    </row>
    <row r="17" spans="1:6" ht="13.8" thickBot="1" x14ac:dyDescent="0.3">
      <c r="A17" s="193" t="s">
        <v>180</v>
      </c>
      <c r="B17" s="335">
        <v>1</v>
      </c>
      <c r="C17" s="204">
        <v>1</v>
      </c>
      <c r="D17" s="336">
        <v>1</v>
      </c>
      <c r="E17" s="205">
        <v>1</v>
      </c>
    </row>
    <row r="18" spans="1:6" ht="13.8" thickTop="1" x14ac:dyDescent="0.25">
      <c r="A18" s="250" t="s">
        <v>222</v>
      </c>
      <c r="B18" s="344">
        <v>0.94725199072983135</v>
      </c>
      <c r="C18" s="218">
        <v>0.9292612312173637</v>
      </c>
      <c r="D18" s="345">
        <v>0.95355296842723403</v>
      </c>
      <c r="E18" s="219">
        <v>0.99820339909289557</v>
      </c>
    </row>
    <row r="19" spans="1:6" ht="13.8" thickBot="1" x14ac:dyDescent="0.3">
      <c r="A19" s="370" t="s">
        <v>223</v>
      </c>
      <c r="B19" s="371">
        <v>5.2748009270168622E-2</v>
      </c>
      <c r="C19" s="372">
        <v>7.0738768782636241E-2</v>
      </c>
      <c r="D19" s="372">
        <v>4.6447031572766022E-2</v>
      </c>
      <c r="E19" s="379">
        <v>1.7966009071045306E-3</v>
      </c>
    </row>
    <row r="20" spans="1:6" x14ac:dyDescent="0.25">
      <c r="A20" s="72"/>
    </row>
    <row r="21" spans="1:6" x14ac:dyDescent="0.25">
      <c r="A21" s="72"/>
    </row>
    <row r="22" spans="1:6" ht="27" customHeight="1" thickBot="1" x14ac:dyDescent="0.3">
      <c r="A22" s="1053" t="s">
        <v>368</v>
      </c>
      <c r="B22" s="1053"/>
      <c r="C22" s="1053"/>
      <c r="D22" s="1053"/>
      <c r="E22" s="1053"/>
      <c r="F22" s="1053"/>
    </row>
    <row r="23" spans="1:6" ht="13.8" thickBot="1" x14ac:dyDescent="0.3">
      <c r="A23" s="40"/>
      <c r="B23" s="1061" t="s">
        <v>898</v>
      </c>
      <c r="C23" s="1062"/>
      <c r="D23" s="1062"/>
      <c r="E23" s="1062"/>
    </row>
    <row r="24" spans="1:6" ht="24.6" thickBot="1" x14ac:dyDescent="0.3">
      <c r="A24" s="310"/>
      <c r="B24" s="311" t="s">
        <v>180</v>
      </c>
      <c r="C24" s="312" t="s">
        <v>219</v>
      </c>
      <c r="D24" s="313" t="s">
        <v>220</v>
      </c>
      <c r="E24" s="314" t="s">
        <v>221</v>
      </c>
    </row>
    <row r="25" spans="1:6" ht="13.8" thickBot="1" x14ac:dyDescent="0.3">
      <c r="A25" s="284" t="s">
        <v>180</v>
      </c>
      <c r="B25" s="285">
        <v>6.0355992889209453E-2</v>
      </c>
      <c r="C25" s="286">
        <v>0.10239443542651983</v>
      </c>
      <c r="D25" s="287">
        <v>0.19557756114196168</v>
      </c>
      <c r="E25" s="288">
        <v>-0.15745719959660132</v>
      </c>
    </row>
    <row r="26" spans="1:6" ht="13.8" thickTop="1" x14ac:dyDescent="0.25">
      <c r="A26" s="299" t="s">
        <v>222</v>
      </c>
      <c r="B26" s="300">
        <v>8.0955577329009376E-2</v>
      </c>
      <c r="C26" s="301">
        <v>0.16372767427259016</v>
      </c>
      <c r="D26" s="302">
        <v>0.15134166203729738</v>
      </c>
      <c r="E26" s="303">
        <v>-0.15855377151427119</v>
      </c>
    </row>
    <row r="27" spans="1:6" ht="13.8" thickBot="1" x14ac:dyDescent="0.3">
      <c r="A27" s="363" t="s">
        <v>223</v>
      </c>
      <c r="B27" s="364">
        <v>-0.21000053610020197</v>
      </c>
      <c r="C27" s="380">
        <v>-0.34860087745330859</v>
      </c>
      <c r="D27" s="377">
        <v>4.6604208214660856</v>
      </c>
      <c r="E27" s="378">
        <v>2.053421962135483</v>
      </c>
    </row>
    <row r="28" spans="1:6" x14ac:dyDescent="0.25">
      <c r="A28" s="72"/>
    </row>
    <row r="29" spans="1:6" x14ac:dyDescent="0.25">
      <c r="A29" s="72"/>
    </row>
    <row r="30" spans="1:6" ht="27" customHeight="1" thickBot="1" x14ac:dyDescent="0.3">
      <c r="A30" s="1054" t="s">
        <v>369</v>
      </c>
      <c r="B30" s="1054"/>
      <c r="C30" s="1054"/>
      <c r="D30" s="1054"/>
      <c r="E30" s="1054"/>
      <c r="F30" s="1053"/>
    </row>
    <row r="31" spans="1:6" ht="24.6" thickBot="1" x14ac:dyDescent="0.3">
      <c r="A31" s="255"/>
      <c r="B31" s="257" t="s">
        <v>180</v>
      </c>
      <c r="C31" s="190" t="s">
        <v>219</v>
      </c>
      <c r="D31" s="232" t="s">
        <v>220</v>
      </c>
      <c r="E31" s="192" t="s">
        <v>221</v>
      </c>
      <c r="F31" s="1"/>
    </row>
    <row r="32" spans="1:6" ht="13.8" thickBot="1" x14ac:dyDescent="0.3">
      <c r="A32" s="544" t="s">
        <v>180</v>
      </c>
      <c r="B32" s="602">
        <v>178.82939536013092</v>
      </c>
      <c r="C32" s="532">
        <v>266.07629983347118</v>
      </c>
      <c r="D32" s="556">
        <v>127.51251774873506</v>
      </c>
      <c r="E32" s="533">
        <v>112.73256150543848</v>
      </c>
    </row>
    <row r="33" spans="1:6" ht="13.8" thickTop="1" x14ac:dyDescent="0.25">
      <c r="A33" s="250" t="s">
        <v>222</v>
      </c>
      <c r="B33" s="558">
        <v>176.04204001290361</v>
      </c>
      <c r="C33" s="48">
        <v>264.74569486158754</v>
      </c>
      <c r="D33" s="559">
        <v>126.02205237906772</v>
      </c>
      <c r="E33" s="722">
        <v>112.69720922548412</v>
      </c>
    </row>
    <row r="34" spans="1:6" ht="13.8" thickBot="1" x14ac:dyDescent="0.3">
      <c r="A34" s="370" t="s">
        <v>223</v>
      </c>
      <c r="B34" s="603">
        <v>249.87979833317107</v>
      </c>
      <c r="C34" s="604">
        <v>284.88552663930813</v>
      </c>
      <c r="D34" s="604">
        <v>168.40173069229454</v>
      </c>
      <c r="E34" s="606">
        <v>136.52798089090908</v>
      </c>
    </row>
    <row r="35" spans="1:6" x14ac:dyDescent="0.25">
      <c r="A35" s="72"/>
    </row>
    <row r="36" spans="1:6" x14ac:dyDescent="0.25">
      <c r="A36" s="72"/>
    </row>
    <row r="37" spans="1:6" ht="27" customHeight="1" thickBot="1" x14ac:dyDescent="0.3">
      <c r="A37" s="1053" t="s">
        <v>370</v>
      </c>
      <c r="B37" s="1053"/>
      <c r="C37" s="1053"/>
      <c r="D37" s="1053"/>
      <c r="E37" s="1053"/>
      <c r="F37" s="1053"/>
    </row>
    <row r="38" spans="1:6" ht="13.8" thickBot="1" x14ac:dyDescent="0.3">
      <c r="A38" s="40"/>
      <c r="B38" s="1061" t="s">
        <v>898</v>
      </c>
      <c r="C38" s="1062"/>
      <c r="D38" s="1062"/>
      <c r="E38" s="1062"/>
    </row>
    <row r="39" spans="1:6" ht="24.6" thickBot="1" x14ac:dyDescent="0.3">
      <c r="A39" s="310"/>
      <c r="B39" s="311" t="s">
        <v>180</v>
      </c>
      <c r="C39" s="312" t="s">
        <v>219</v>
      </c>
      <c r="D39" s="313" t="s">
        <v>220</v>
      </c>
      <c r="E39" s="314" t="s">
        <v>221</v>
      </c>
    </row>
    <row r="40" spans="1:6" ht="13.8" thickBot="1" x14ac:dyDescent="0.3">
      <c r="A40" s="284" t="s">
        <v>180</v>
      </c>
      <c r="B40" s="285">
        <v>0.11136244687665298</v>
      </c>
      <c r="C40" s="286">
        <v>1.4245396595294668E-2</v>
      </c>
      <c r="D40" s="287">
        <v>0.10945981128038373</v>
      </c>
      <c r="E40" s="288">
        <v>0.13811373948074412</v>
      </c>
    </row>
    <row r="41" spans="1:6" ht="13.8" thickTop="1" x14ac:dyDescent="0.25">
      <c r="A41" s="299" t="s">
        <v>222</v>
      </c>
      <c r="B41" s="300">
        <v>0.12920499033333499</v>
      </c>
      <c r="C41" s="301">
        <v>1.9207998470496257E-2</v>
      </c>
      <c r="D41" s="302">
        <v>0.10047324052232454</v>
      </c>
      <c r="E41" s="303">
        <v>0.13789415580768871</v>
      </c>
    </row>
    <row r="42" spans="1:6" ht="13.8" thickBot="1" x14ac:dyDescent="0.3">
      <c r="A42" s="363" t="s">
        <v>223</v>
      </c>
      <c r="B42" s="364">
        <v>-0.10217801887882427</v>
      </c>
      <c r="C42" s="380">
        <v>6.5433997933557198E-3</v>
      </c>
      <c r="D42" s="377">
        <v>-7.1797605492769145E-2</v>
      </c>
      <c r="E42" s="378">
        <v>4.2934146377952676E-2</v>
      </c>
    </row>
    <row r="43" spans="1:6" x14ac:dyDescent="0.25">
      <c r="A43" s="72"/>
    </row>
    <row r="44" spans="1:6" x14ac:dyDescent="0.25">
      <c r="A44" s="72"/>
    </row>
    <row r="45" spans="1:6" ht="27" customHeight="1" thickBot="1" x14ac:dyDescent="0.3">
      <c r="A45" s="1054" t="s">
        <v>371</v>
      </c>
      <c r="B45" s="1054"/>
      <c r="C45" s="1054"/>
      <c r="D45" s="1054"/>
      <c r="E45" s="1054"/>
      <c r="F45" s="1053"/>
    </row>
    <row r="46" spans="1:6" ht="24.6" thickBot="1" x14ac:dyDescent="0.3">
      <c r="A46" s="255"/>
      <c r="B46" s="257" t="s">
        <v>180</v>
      </c>
      <c r="C46" s="190" t="s">
        <v>219</v>
      </c>
      <c r="D46" s="232" t="s">
        <v>220</v>
      </c>
      <c r="E46" s="192" t="s">
        <v>221</v>
      </c>
      <c r="F46" s="1"/>
    </row>
    <row r="47" spans="1:6" ht="13.8" thickBot="1" x14ac:dyDescent="0.3">
      <c r="A47" s="544" t="s">
        <v>180</v>
      </c>
      <c r="B47" s="602">
        <v>639.37721828493727</v>
      </c>
      <c r="C47" s="532">
        <v>679.97843584476686</v>
      </c>
      <c r="D47" s="556">
        <v>725.26226357051075</v>
      </c>
      <c r="E47" s="533">
        <v>478.95300451656436</v>
      </c>
    </row>
    <row r="48" spans="1:6" ht="13.8" thickTop="1" x14ac:dyDescent="0.25">
      <c r="A48" s="250" t="s">
        <v>222</v>
      </c>
      <c r="B48" s="558">
        <v>627.49438951979187</v>
      </c>
      <c r="C48" s="48">
        <v>670.6200758947947</v>
      </c>
      <c r="D48" s="559">
        <v>699.01573364945784</v>
      </c>
      <c r="E48" s="534">
        <v>478.69592721701309</v>
      </c>
    </row>
    <row r="49" spans="1:6" ht="13.8" thickBot="1" x14ac:dyDescent="0.3">
      <c r="A49" s="370" t="s">
        <v>223</v>
      </c>
      <c r="B49" s="603">
        <v>968.85740969238191</v>
      </c>
      <c r="C49" s="604">
        <v>832.61033777287378</v>
      </c>
      <c r="D49" s="604">
        <v>3165.0581426054237</v>
      </c>
      <c r="E49" s="606">
        <v>682.63990445454533</v>
      </c>
    </row>
    <row r="50" spans="1:6" x14ac:dyDescent="0.25">
      <c r="A50" s="72"/>
    </row>
    <row r="51" spans="1:6" x14ac:dyDescent="0.25">
      <c r="A51" s="72"/>
    </row>
    <row r="52" spans="1:6" ht="40.5" customHeight="1" thickBot="1" x14ac:dyDescent="0.3">
      <c r="A52" s="1053" t="s">
        <v>372</v>
      </c>
      <c r="B52" s="1053"/>
      <c r="C52" s="1053"/>
      <c r="D52" s="1053"/>
      <c r="E52" s="1053"/>
      <c r="F52" s="1053"/>
    </row>
    <row r="53" spans="1:6" ht="13.8" thickBot="1" x14ac:dyDescent="0.3">
      <c r="A53" s="40"/>
      <c r="B53" s="1061" t="s">
        <v>898</v>
      </c>
      <c r="C53" s="1062"/>
      <c r="D53" s="1062"/>
      <c r="E53" s="1062"/>
    </row>
    <row r="54" spans="1:6" ht="24.6" thickBot="1" x14ac:dyDescent="0.3">
      <c r="A54" s="310"/>
      <c r="B54" s="311" t="s">
        <v>180</v>
      </c>
      <c r="C54" s="312" t="s">
        <v>219</v>
      </c>
      <c r="D54" s="313" t="s">
        <v>220</v>
      </c>
      <c r="E54" s="314" t="s">
        <v>221</v>
      </c>
    </row>
    <row r="55" spans="1:6" ht="13.8" thickBot="1" x14ac:dyDescent="0.3">
      <c r="A55" s="284" t="s">
        <v>180</v>
      </c>
      <c r="B55" s="285">
        <v>-2.8707790543046396E-2</v>
      </c>
      <c r="C55" s="286">
        <v>2.3244066331194357E-2</v>
      </c>
      <c r="D55" s="287">
        <v>-4.0309985759129585E-2</v>
      </c>
      <c r="E55" s="288">
        <v>-0.1767003006136928</v>
      </c>
    </row>
    <row r="56" spans="1:6" ht="13.8" thickTop="1" x14ac:dyDescent="0.25">
      <c r="A56" s="299" t="s">
        <v>222</v>
      </c>
      <c r="B56" s="300">
        <v>-3.9282272930797779E-2</v>
      </c>
      <c r="C56" s="301">
        <v>2.087028100744015E-2</v>
      </c>
      <c r="D56" s="302">
        <v>-7.1818444403130677E-2</v>
      </c>
      <c r="E56" s="303">
        <v>-0.17709681834751112</v>
      </c>
    </row>
    <row r="57" spans="1:6" ht="13.8" thickBot="1" x14ac:dyDescent="0.3">
      <c r="A57" s="363" t="s">
        <v>223</v>
      </c>
      <c r="B57" s="364">
        <v>0.32029810626863497</v>
      </c>
      <c r="C57" s="380">
        <v>0.14603282540765772</v>
      </c>
      <c r="D57" s="377">
        <v>1.7157174831536826</v>
      </c>
      <c r="E57" s="378">
        <v>4.2934146377952676E-2</v>
      </c>
    </row>
    <row r="58" spans="1:6" x14ac:dyDescent="0.25">
      <c r="A58" s="72"/>
    </row>
  </sheetData>
  <mergeCells count="11">
    <mergeCell ref="B53:E53"/>
    <mergeCell ref="B38:E38"/>
    <mergeCell ref="A1:F1"/>
    <mergeCell ref="A8:F8"/>
    <mergeCell ref="A15:F15"/>
    <mergeCell ref="A22:F22"/>
    <mergeCell ref="B23:E23"/>
    <mergeCell ref="A30:F30"/>
    <mergeCell ref="A37:F37"/>
    <mergeCell ref="A45:F45"/>
    <mergeCell ref="A52:F52"/>
  </mergeCells>
  <pageMargins left="0.78740157480314965" right="0.59055118110236227" top="0.78740157480314965" bottom="0.39370078740157483" header="0" footer="0.39370078740157483"/>
  <pageSetup paperSize="9" fitToHeight="0" orientation="portrait" r:id="rId1"/>
  <headerFooter scaleWithDoc="0">
    <oddFooter>&amp;R&amp;9&amp;P</oddFooter>
  </headerFooter>
  <rowBreaks count="1" manualBreakCount="1">
    <brk id="44" max="16383" man="1"/>
  </rowBreaks>
  <legacyDrawingHF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H58"/>
  <sheetViews>
    <sheetView workbookViewId="0"/>
  </sheetViews>
  <sheetFormatPr baseColWidth="10" defaultRowHeight="13.2" x14ac:dyDescent="0.25"/>
  <cols>
    <col min="3" max="3" width="10.109375" customWidth="1"/>
  </cols>
  <sheetData>
    <row r="1" spans="1:7" x14ac:dyDescent="0.25">
      <c r="A1" s="1052" t="s">
        <v>533</v>
      </c>
      <c r="B1" s="1052"/>
      <c r="C1" s="1052"/>
      <c r="D1" s="1052"/>
      <c r="E1" s="1052"/>
      <c r="F1" s="1052"/>
      <c r="G1" s="1052"/>
    </row>
    <row r="2" spans="1:7" x14ac:dyDescent="0.25">
      <c r="A2" s="1052"/>
      <c r="B2" s="1052"/>
      <c r="C2" s="1052"/>
      <c r="D2" s="1052"/>
      <c r="E2" s="1052"/>
      <c r="F2" s="1052"/>
      <c r="G2" s="1052"/>
    </row>
    <row r="3" spans="1:7" x14ac:dyDescent="0.25">
      <c r="A3" s="1052"/>
      <c r="B3" s="1052"/>
      <c r="C3" s="1052"/>
      <c r="D3" s="1052"/>
      <c r="E3" s="1052"/>
      <c r="F3" s="1052"/>
      <c r="G3" s="1052"/>
    </row>
    <row r="4" spans="1:7" x14ac:dyDescent="0.25">
      <c r="A4" s="1052"/>
      <c r="B4" s="1052"/>
      <c r="C4" s="1052"/>
      <c r="D4" s="1052"/>
      <c r="E4" s="1052"/>
      <c r="F4" s="1052"/>
      <c r="G4" s="1052"/>
    </row>
    <row r="5" spans="1:7" x14ac:dyDescent="0.25">
      <c r="A5" s="1052"/>
      <c r="B5" s="1052"/>
      <c r="C5" s="1052"/>
      <c r="D5" s="1052"/>
      <c r="E5" s="1052"/>
      <c r="F5" s="1052"/>
      <c r="G5" s="1052"/>
    </row>
    <row r="6" spans="1:7" x14ac:dyDescent="0.25">
      <c r="A6" s="1052"/>
      <c r="B6" s="1052"/>
      <c r="C6" s="1052"/>
      <c r="D6" s="1052"/>
      <c r="E6" s="1052"/>
      <c r="F6" s="1052"/>
      <c r="G6" s="1052"/>
    </row>
    <row r="7" spans="1:7" x14ac:dyDescent="0.25">
      <c r="A7" s="1052"/>
      <c r="B7" s="1052"/>
      <c r="C7" s="1052"/>
      <c r="D7" s="1052"/>
      <c r="E7" s="1052"/>
      <c r="F7" s="1052"/>
      <c r="G7" s="1052"/>
    </row>
    <row r="8" spans="1:7" x14ac:dyDescent="0.25">
      <c r="A8" s="1052"/>
      <c r="B8" s="1052"/>
      <c r="C8" s="1052"/>
      <c r="D8" s="1052"/>
      <c r="E8" s="1052"/>
      <c r="F8" s="1052"/>
      <c r="G8" s="1052"/>
    </row>
    <row r="9" spans="1:7" x14ac:dyDescent="0.25">
      <c r="A9" s="1052"/>
      <c r="B9" s="1052"/>
      <c r="C9" s="1052"/>
      <c r="D9" s="1052"/>
      <c r="E9" s="1052"/>
      <c r="F9" s="1052"/>
      <c r="G9" s="1052"/>
    </row>
    <row r="10" spans="1:7" x14ac:dyDescent="0.25">
      <c r="A10" s="1052"/>
      <c r="B10" s="1052"/>
      <c r="C10" s="1052"/>
      <c r="D10" s="1052"/>
      <c r="E10" s="1052"/>
      <c r="F10" s="1052"/>
      <c r="G10" s="1052"/>
    </row>
    <row r="11" spans="1:7" x14ac:dyDescent="0.25">
      <c r="A11" s="1052"/>
      <c r="B11" s="1052"/>
      <c r="C11" s="1052"/>
      <c r="D11" s="1052"/>
      <c r="E11" s="1052"/>
      <c r="F11" s="1052"/>
      <c r="G11" s="1052"/>
    </row>
    <row r="12" spans="1:7" x14ac:dyDescent="0.25">
      <c r="A12" s="1052"/>
      <c r="B12" s="1052"/>
      <c r="C12" s="1052"/>
      <c r="D12" s="1052"/>
      <c r="E12" s="1052"/>
      <c r="F12" s="1052"/>
      <c r="G12" s="1052"/>
    </row>
    <row r="13" spans="1:7" x14ac:dyDescent="0.25">
      <c r="A13" s="1052"/>
      <c r="B13" s="1052"/>
      <c r="C13" s="1052"/>
      <c r="D13" s="1052"/>
      <c r="E13" s="1052"/>
      <c r="F13" s="1052"/>
      <c r="G13" s="1052"/>
    </row>
    <row r="14" spans="1:7" x14ac:dyDescent="0.25">
      <c r="A14" s="1052"/>
      <c r="B14" s="1052"/>
      <c r="C14" s="1052"/>
      <c r="D14" s="1052"/>
      <c r="E14" s="1052"/>
      <c r="F14" s="1052"/>
      <c r="G14" s="1052"/>
    </row>
    <row r="15" spans="1:7" x14ac:dyDescent="0.25">
      <c r="A15" s="1052"/>
      <c r="B15" s="1052"/>
      <c r="C15" s="1052"/>
      <c r="D15" s="1052"/>
      <c r="E15" s="1052"/>
      <c r="F15" s="1052"/>
      <c r="G15" s="1052"/>
    </row>
    <row r="16" spans="1:7" x14ac:dyDescent="0.25">
      <c r="A16" s="1052"/>
      <c r="B16" s="1052"/>
      <c r="C16" s="1052"/>
      <c r="D16" s="1052"/>
      <c r="E16" s="1052"/>
      <c r="F16" s="1052"/>
      <c r="G16" s="1052"/>
    </row>
    <row r="17" spans="1:8" x14ac:dyDescent="0.25">
      <c r="A17" s="1052"/>
      <c r="B17" s="1052"/>
      <c r="C17" s="1052"/>
      <c r="D17" s="1052"/>
      <c r="E17" s="1052"/>
      <c r="F17" s="1052"/>
      <c r="G17" s="1052"/>
    </row>
    <row r="18" spans="1:8" x14ac:dyDescent="0.25">
      <c r="A18" s="1052"/>
      <c r="B18" s="1052"/>
      <c r="C18" s="1052"/>
      <c r="D18" s="1052"/>
      <c r="E18" s="1052"/>
      <c r="F18" s="1052"/>
      <c r="G18" s="1052"/>
    </row>
    <row r="19" spans="1:8" x14ac:dyDescent="0.25">
      <c r="A19" s="1052"/>
      <c r="B19" s="1052"/>
      <c r="C19" s="1052"/>
      <c r="D19" s="1052"/>
      <c r="E19" s="1052"/>
      <c r="F19" s="1052"/>
      <c r="G19" s="1052"/>
    </row>
    <row r="20" spans="1:8" x14ac:dyDescent="0.25">
      <c r="A20" s="1052"/>
      <c r="B20" s="1052"/>
      <c r="C20" s="1052"/>
      <c r="D20" s="1052"/>
      <c r="E20" s="1052"/>
      <c r="F20" s="1052"/>
      <c r="G20" s="1052"/>
    </row>
    <row r="21" spans="1:8" x14ac:dyDescent="0.25">
      <c r="A21" s="1052"/>
      <c r="B21" s="1052"/>
      <c r="C21" s="1052"/>
      <c r="D21" s="1052"/>
      <c r="E21" s="1052"/>
      <c r="F21" s="1052"/>
      <c r="G21" s="1052"/>
    </row>
    <row r="22" spans="1:8" x14ac:dyDescent="0.25">
      <c r="A22" s="1052"/>
      <c r="B22" s="1052"/>
      <c r="C22" s="1052"/>
      <c r="D22" s="1052"/>
      <c r="E22" s="1052"/>
      <c r="F22" s="1052"/>
      <c r="G22" s="1052"/>
    </row>
    <row r="23" spans="1:8" x14ac:dyDescent="0.25">
      <c r="A23" s="1052"/>
      <c r="B23" s="1052"/>
      <c r="C23" s="1052"/>
      <c r="D23" s="1052"/>
      <c r="E23" s="1052"/>
      <c r="F23" s="1052"/>
      <c r="G23" s="1052"/>
    </row>
    <row r="24" spans="1:8" x14ac:dyDescent="0.25">
      <c r="A24" s="1052"/>
      <c r="B24" s="1052"/>
      <c r="C24" s="1052"/>
      <c r="D24" s="1052"/>
      <c r="E24" s="1052"/>
      <c r="F24" s="1052"/>
      <c r="G24" s="1052"/>
    </row>
    <row r="25" spans="1:8" x14ac:dyDescent="0.25">
      <c r="A25" s="1052"/>
      <c r="B25" s="1052"/>
      <c r="C25" s="1052"/>
      <c r="D25" s="1052"/>
      <c r="E25" s="1052"/>
      <c r="F25" s="1052"/>
      <c r="G25" s="1052"/>
    </row>
    <row r="26" spans="1:8" x14ac:dyDescent="0.25">
      <c r="A26" s="1052"/>
      <c r="B26" s="1052"/>
      <c r="C26" s="1052"/>
      <c r="D26" s="1052"/>
      <c r="E26" s="1052"/>
      <c r="F26" s="1052"/>
      <c r="G26" s="1052"/>
    </row>
    <row r="27" spans="1:8" x14ac:dyDescent="0.25">
      <c r="A27" s="1052"/>
      <c r="B27" s="1052"/>
      <c r="C27" s="1052"/>
      <c r="D27" s="1052"/>
      <c r="E27" s="1052"/>
      <c r="F27" s="1052"/>
      <c r="G27" s="1052"/>
    </row>
    <row r="28" spans="1:8" x14ac:dyDescent="0.25">
      <c r="A28" s="1052"/>
      <c r="B28" s="1052"/>
      <c r="C28" s="1052"/>
      <c r="D28" s="1052"/>
      <c r="E28" s="1052"/>
      <c r="F28" s="1052"/>
      <c r="G28" s="1052"/>
    </row>
    <row r="29" spans="1:8" x14ac:dyDescent="0.25">
      <c r="A29" s="1052"/>
      <c r="B29" s="1052"/>
      <c r="C29" s="1052"/>
      <c r="D29" s="1052"/>
      <c r="E29" s="1052"/>
      <c r="F29" s="1052"/>
      <c r="G29" s="1052"/>
      <c r="H29" s="5"/>
    </row>
    <row r="30" spans="1:8" ht="23.25" customHeight="1" x14ac:dyDescent="0.25">
      <c r="A30" s="1052"/>
      <c r="B30" s="1052"/>
      <c r="C30" s="1052"/>
      <c r="D30" s="1052"/>
      <c r="E30" s="1052"/>
      <c r="F30" s="1052"/>
      <c r="G30" s="1052"/>
    </row>
    <row r="31" spans="1:8" ht="23.25" customHeight="1" x14ac:dyDescent="0.25">
      <c r="A31" s="1052"/>
      <c r="B31" s="1052"/>
      <c r="C31" s="1052"/>
      <c r="D31" s="1052"/>
      <c r="E31" s="1052"/>
      <c r="F31" s="1052"/>
      <c r="G31" s="1052"/>
    </row>
    <row r="32" spans="1:8" ht="23.25" customHeight="1" x14ac:dyDescent="0.25">
      <c r="A32" s="1052"/>
      <c r="B32" s="1052"/>
      <c r="C32" s="1052"/>
      <c r="D32" s="1052"/>
      <c r="E32" s="1052"/>
      <c r="F32" s="1052"/>
      <c r="G32" s="1052"/>
    </row>
    <row r="33" spans="1:7" ht="23.25" customHeight="1" x14ac:dyDescent="0.25">
      <c r="A33" s="1052"/>
      <c r="B33" s="1052"/>
      <c r="C33" s="1052"/>
      <c r="D33" s="1052"/>
      <c r="E33" s="1052"/>
      <c r="F33" s="1052"/>
      <c r="G33" s="1052"/>
    </row>
    <row r="34" spans="1:7" ht="23.25" customHeight="1" x14ac:dyDescent="0.25">
      <c r="A34" s="1052"/>
      <c r="B34" s="1052"/>
      <c r="C34" s="1052"/>
      <c r="D34" s="1052"/>
      <c r="E34" s="1052"/>
      <c r="F34" s="1052"/>
      <c r="G34" s="1052"/>
    </row>
    <row r="35" spans="1:7" ht="23.25" customHeight="1" x14ac:dyDescent="0.25">
      <c r="A35" s="1052"/>
      <c r="B35" s="1052"/>
      <c r="C35" s="1052"/>
      <c r="D35" s="1052"/>
      <c r="E35" s="1052"/>
      <c r="F35" s="1052"/>
      <c r="G35" s="1052"/>
    </row>
    <row r="36" spans="1:7" ht="23.25" customHeight="1" x14ac:dyDescent="0.25">
      <c r="A36" s="1052"/>
      <c r="B36" s="1052"/>
      <c r="C36" s="1052"/>
      <c r="D36" s="1052"/>
      <c r="E36" s="1052"/>
      <c r="F36" s="1052"/>
      <c r="G36" s="1052"/>
    </row>
    <row r="37" spans="1:7" ht="23.25" customHeight="1" x14ac:dyDescent="0.25">
      <c r="A37" s="1052"/>
      <c r="B37" s="1052"/>
      <c r="C37" s="1052"/>
      <c r="D37" s="1052"/>
      <c r="E37" s="1052"/>
      <c r="F37" s="1052"/>
      <c r="G37" s="1052"/>
    </row>
    <row r="38" spans="1:7" ht="23.25" customHeight="1" x14ac:dyDescent="0.25">
      <c r="A38" s="1052"/>
      <c r="B38" s="1052"/>
      <c r="C38" s="1052"/>
      <c r="D38" s="1052"/>
      <c r="E38" s="1052"/>
      <c r="F38" s="1052"/>
      <c r="G38" s="1052"/>
    </row>
    <row r="39" spans="1:7" ht="23.25" customHeight="1" x14ac:dyDescent="0.25">
      <c r="A39" s="1052"/>
      <c r="B39" s="1052"/>
      <c r="C39" s="1052"/>
      <c r="D39" s="1052"/>
      <c r="E39" s="1052"/>
      <c r="F39" s="1052"/>
      <c r="G39" s="1052"/>
    </row>
    <row r="40" spans="1:7" ht="23.25" customHeight="1" x14ac:dyDescent="0.25">
      <c r="A40" s="1052"/>
      <c r="B40" s="1052"/>
      <c r="C40" s="1052"/>
      <c r="D40" s="1052"/>
      <c r="E40" s="1052"/>
      <c r="F40" s="1052"/>
      <c r="G40" s="1052"/>
    </row>
    <row r="41" spans="1:7" ht="23.25" customHeight="1" x14ac:dyDescent="0.25">
      <c r="A41" s="1052"/>
      <c r="B41" s="1052"/>
      <c r="C41" s="1052"/>
      <c r="D41" s="1052"/>
      <c r="E41" s="1052"/>
      <c r="F41" s="1052"/>
      <c r="G41" s="1052"/>
    </row>
    <row r="42" spans="1:7" ht="23.25" customHeight="1" x14ac:dyDescent="0.25">
      <c r="A42" s="1052"/>
      <c r="B42" s="1052"/>
      <c r="C42" s="1052"/>
      <c r="D42" s="1052"/>
      <c r="E42" s="1052"/>
      <c r="F42" s="1052"/>
      <c r="G42" s="1052"/>
    </row>
    <row r="43" spans="1:7" ht="22.8" x14ac:dyDescent="0.25">
      <c r="A43" s="3"/>
      <c r="B43" s="3"/>
      <c r="C43" s="3"/>
      <c r="D43" s="3"/>
      <c r="E43" s="3"/>
      <c r="F43" s="3"/>
      <c r="G43" s="3"/>
    </row>
    <row r="44" spans="1:7" ht="22.8" x14ac:dyDescent="0.25">
      <c r="A44" s="3"/>
      <c r="B44" s="3"/>
      <c r="C44" s="3"/>
      <c r="D44" s="3"/>
      <c r="E44" s="3"/>
      <c r="F44" s="3"/>
      <c r="G44" s="3"/>
    </row>
    <row r="45" spans="1:7" ht="22.8" x14ac:dyDescent="0.25">
      <c r="A45" s="3"/>
      <c r="B45" s="3"/>
      <c r="C45" s="3"/>
      <c r="D45" s="3"/>
      <c r="E45" s="3"/>
      <c r="F45" s="3"/>
      <c r="G45" s="3"/>
    </row>
    <row r="46" spans="1:7" ht="22.8" x14ac:dyDescent="0.25">
      <c r="A46" s="3"/>
      <c r="B46" s="3"/>
      <c r="C46" s="3"/>
      <c r="D46" s="3"/>
      <c r="E46" s="3"/>
      <c r="F46" s="3"/>
      <c r="G46" s="3"/>
    </row>
    <row r="47" spans="1:7" ht="22.8" x14ac:dyDescent="0.25">
      <c r="A47" s="3"/>
      <c r="B47" s="3"/>
      <c r="C47" s="3"/>
      <c r="D47" s="3"/>
      <c r="E47" s="3"/>
      <c r="F47" s="3"/>
      <c r="G47" s="3"/>
    </row>
    <row r="48" spans="1:7" ht="22.8" x14ac:dyDescent="0.25">
      <c r="A48" s="3"/>
      <c r="B48" s="3"/>
      <c r="C48" s="3"/>
      <c r="D48" s="3"/>
      <c r="E48" s="3"/>
      <c r="F48" s="3"/>
      <c r="G48" s="3"/>
    </row>
    <row r="49" spans="1:7" ht="22.8" x14ac:dyDescent="0.25">
      <c r="A49" s="3"/>
      <c r="B49" s="3"/>
      <c r="C49" s="3"/>
      <c r="D49" s="3"/>
      <c r="E49" s="3"/>
      <c r="F49" s="3"/>
      <c r="G49" s="3"/>
    </row>
    <row r="50" spans="1:7" ht="22.8" x14ac:dyDescent="0.25">
      <c r="A50" s="3"/>
      <c r="B50" s="3"/>
      <c r="C50" s="3"/>
      <c r="D50" s="3"/>
      <c r="E50" s="3"/>
      <c r="F50" s="3"/>
      <c r="G50" s="3"/>
    </row>
    <row r="51" spans="1:7" ht="22.8" x14ac:dyDescent="0.25">
      <c r="A51" s="3"/>
      <c r="B51" s="3"/>
      <c r="C51" s="3"/>
      <c r="D51" s="3"/>
      <c r="E51" s="3"/>
      <c r="F51" s="3"/>
      <c r="G51" s="3"/>
    </row>
    <row r="52" spans="1:7" ht="22.8" x14ac:dyDescent="0.25">
      <c r="A52" s="3"/>
      <c r="B52" s="3"/>
      <c r="C52" s="3"/>
      <c r="D52" s="3"/>
      <c r="E52" s="3"/>
      <c r="F52" s="3"/>
      <c r="G52" s="3"/>
    </row>
    <row r="53" spans="1:7" ht="22.8" x14ac:dyDescent="0.25">
      <c r="A53" s="3"/>
      <c r="B53" s="3"/>
      <c r="C53" s="3"/>
      <c r="D53" s="3"/>
      <c r="E53" s="3"/>
      <c r="F53" s="3"/>
      <c r="G53" s="3"/>
    </row>
    <row r="54" spans="1:7" ht="22.8" x14ac:dyDescent="0.25">
      <c r="A54" s="3"/>
      <c r="B54" s="3"/>
      <c r="C54" s="3"/>
      <c r="D54" s="3"/>
      <c r="E54" s="3"/>
      <c r="F54" s="3"/>
      <c r="G54" s="3"/>
    </row>
    <row r="55" spans="1:7" ht="22.8" x14ac:dyDescent="0.25">
      <c r="A55" s="3"/>
      <c r="B55" s="3"/>
      <c r="C55" s="3"/>
      <c r="D55" s="3"/>
      <c r="E55" s="3"/>
      <c r="F55" s="3"/>
      <c r="G55" s="3"/>
    </row>
    <row r="56" spans="1:7" ht="22.8" x14ac:dyDescent="0.25">
      <c r="A56" s="3"/>
      <c r="B56" s="3"/>
      <c r="C56" s="3"/>
      <c r="D56" s="3"/>
      <c r="E56" s="3"/>
      <c r="F56" s="3"/>
      <c r="G56" s="3"/>
    </row>
    <row r="57" spans="1:7" ht="22.8" x14ac:dyDescent="0.25">
      <c r="A57" s="3"/>
      <c r="B57" s="3"/>
      <c r="C57" s="3"/>
      <c r="D57" s="3"/>
      <c r="E57" s="3"/>
      <c r="F57" s="3"/>
      <c r="G57" s="3"/>
    </row>
    <row r="58" spans="1:7" ht="22.8" x14ac:dyDescent="0.25">
      <c r="A58" s="3"/>
      <c r="B58" s="3"/>
      <c r="C58" s="3"/>
      <c r="D58" s="3"/>
      <c r="E58" s="3"/>
      <c r="F58" s="3"/>
      <c r="G58" s="3"/>
    </row>
  </sheetData>
  <mergeCells count="1">
    <mergeCell ref="A1:G42"/>
  </mergeCells>
  <printOptions horizontalCentered="1"/>
  <pageMargins left="0.78740157480314965" right="0.59055118110236227" top="0.78740157480314965" bottom="0.39370078740157483" header="0" footer="0.39370078740157483"/>
  <pageSetup paperSize="9" orientation="portrait" r:id="rId1"/>
  <headerFooter scaleWithDoc="0">
    <oddFooter>&amp;R&amp;9&amp;P</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showZeros="0" workbookViewId="0"/>
  </sheetViews>
  <sheetFormatPr baseColWidth="10" defaultRowHeight="13.2" x14ac:dyDescent="0.25"/>
  <cols>
    <col min="1" max="1" width="19.88671875" customWidth="1"/>
    <col min="2" max="6" width="10.88671875" bestFit="1" customWidth="1"/>
    <col min="7" max="7" width="7.33203125" customWidth="1"/>
    <col min="8" max="8" width="8.88671875" customWidth="1"/>
  </cols>
  <sheetData>
    <row r="1" spans="1:8" ht="25.5" customHeight="1" thickBot="1" x14ac:dyDescent="0.3">
      <c r="A1" s="1054" t="s">
        <v>608</v>
      </c>
      <c r="B1" s="1054"/>
      <c r="C1" s="1054"/>
      <c r="D1" s="1054"/>
      <c r="E1" s="1054"/>
      <c r="F1" s="1054"/>
      <c r="G1" s="1054"/>
      <c r="H1" s="549"/>
    </row>
    <row r="2" spans="1:8" ht="13.8" thickBot="1" x14ac:dyDescent="0.3">
      <c r="A2" s="390"/>
      <c r="B2" s="391" t="s">
        <v>900</v>
      </c>
      <c r="C2" s="391" t="s">
        <v>901</v>
      </c>
      <c r="D2" s="391" t="s">
        <v>902</v>
      </c>
      <c r="E2" s="391" t="s">
        <v>903</v>
      </c>
      <c r="F2" s="392" t="s">
        <v>904</v>
      </c>
      <c r="G2" s="399" t="s">
        <v>905</v>
      </c>
    </row>
    <row r="3" spans="1:8" ht="13.8" thickBot="1" x14ac:dyDescent="0.3">
      <c r="A3" s="477" t="s">
        <v>180</v>
      </c>
      <c r="B3" s="382">
        <v>704860466.89339972</v>
      </c>
      <c r="C3" s="382">
        <v>760477668.49316418</v>
      </c>
      <c r="D3" s="820" t="s">
        <v>226</v>
      </c>
      <c r="E3" s="382">
        <v>609058366.31953716</v>
      </c>
      <c r="F3" s="383">
        <v>572041058.64122105</v>
      </c>
      <c r="G3" s="400">
        <v>-6.0777931517478456E-2</v>
      </c>
    </row>
    <row r="4" spans="1:8" ht="13.8" thickTop="1" x14ac:dyDescent="0.25">
      <c r="A4" s="393" t="s">
        <v>181</v>
      </c>
      <c r="B4" s="17">
        <v>41921768.896845058</v>
      </c>
      <c r="C4" s="17">
        <v>39641593.933225065</v>
      </c>
      <c r="D4" s="17">
        <v>36111741.348582998</v>
      </c>
      <c r="E4" s="17">
        <v>41564115.552230008</v>
      </c>
      <c r="F4" s="25">
        <v>35127418.564520009</v>
      </c>
      <c r="G4" s="403">
        <v>-0.15486187790093986</v>
      </c>
    </row>
    <row r="5" spans="1:8" x14ac:dyDescent="0.25">
      <c r="A5" s="384" t="s">
        <v>182</v>
      </c>
      <c r="B5" s="18">
        <v>47553830.667933092</v>
      </c>
      <c r="C5" s="18">
        <v>41605777.579020977</v>
      </c>
      <c r="D5" s="18">
        <v>38229997.011407033</v>
      </c>
      <c r="E5" s="18">
        <v>40437926.446070001</v>
      </c>
      <c r="F5" s="22">
        <v>31957504.479829971</v>
      </c>
      <c r="G5" s="401">
        <v>-0.20971456035338354</v>
      </c>
    </row>
    <row r="6" spans="1:8" x14ac:dyDescent="0.25">
      <c r="A6" s="394" t="s">
        <v>183</v>
      </c>
      <c r="B6" s="395">
        <v>54524210.723164998</v>
      </c>
      <c r="C6" s="395">
        <v>42517598.536488019</v>
      </c>
      <c r="D6" s="395">
        <v>48500893.240879014</v>
      </c>
      <c r="E6" s="395">
        <v>47518961.305450015</v>
      </c>
      <c r="F6" s="396">
        <v>40656464.214619987</v>
      </c>
      <c r="G6" s="404">
        <v>-0.14441597421959973</v>
      </c>
    </row>
    <row r="7" spans="1:8" x14ac:dyDescent="0.25">
      <c r="A7" s="384" t="s">
        <v>184</v>
      </c>
      <c r="B7" s="18">
        <v>49193875.569514982</v>
      </c>
      <c r="C7" s="18">
        <v>52545820.053538062</v>
      </c>
      <c r="D7" s="18">
        <v>41302324.904129021</v>
      </c>
      <c r="E7" s="18">
        <v>48204607.866610005</v>
      </c>
      <c r="F7" s="22">
        <v>49899858.712800033</v>
      </c>
      <c r="G7" s="401">
        <v>3.5167817377149246E-2</v>
      </c>
    </row>
    <row r="8" spans="1:8" x14ac:dyDescent="0.25">
      <c r="A8" s="394" t="s">
        <v>185</v>
      </c>
      <c r="B8" s="395">
        <v>50839703.575446047</v>
      </c>
      <c r="C8" s="395">
        <v>57115608.458268039</v>
      </c>
      <c r="D8" s="395">
        <v>46562018.747689061</v>
      </c>
      <c r="E8" s="395">
        <v>54936540.210180052</v>
      </c>
      <c r="F8" s="396">
        <v>53297134.643369995</v>
      </c>
      <c r="G8" s="404">
        <v>-2.9841805846125391E-2</v>
      </c>
    </row>
    <row r="9" spans="1:8" x14ac:dyDescent="0.25">
      <c r="A9" s="384" t="s">
        <v>186</v>
      </c>
      <c r="B9" s="18">
        <v>53565143.380066946</v>
      </c>
      <c r="C9" s="18">
        <v>75824506.864130765</v>
      </c>
      <c r="D9" s="18">
        <v>58592326.641719937</v>
      </c>
      <c r="E9" s="18">
        <v>54302056.423670009</v>
      </c>
      <c r="F9" s="22">
        <v>66758314.299660005</v>
      </c>
      <c r="G9" s="401">
        <v>0.22938832700561185</v>
      </c>
    </row>
    <row r="10" spans="1:8" x14ac:dyDescent="0.25">
      <c r="A10" s="394" t="s">
        <v>187</v>
      </c>
      <c r="B10" s="395">
        <v>81011563.54402326</v>
      </c>
      <c r="C10" s="395">
        <v>85974269.257974088</v>
      </c>
      <c r="D10" s="395">
        <v>78284339.88409999</v>
      </c>
      <c r="E10" s="395">
        <v>58717162.041414022</v>
      </c>
      <c r="F10" s="396">
        <v>64224157.756049991</v>
      </c>
      <c r="G10" s="404">
        <v>9.3788519798552406E-2</v>
      </c>
    </row>
    <row r="11" spans="1:8" x14ac:dyDescent="0.25">
      <c r="A11" s="384" t="s">
        <v>188</v>
      </c>
      <c r="B11" s="18">
        <v>94928724.293210387</v>
      </c>
      <c r="C11" s="18">
        <v>139484969.30474296</v>
      </c>
      <c r="D11" s="18">
        <v>105560830.33916493</v>
      </c>
      <c r="E11" s="18">
        <v>66782498.716880001</v>
      </c>
      <c r="F11" s="22">
        <v>57056649.060009979</v>
      </c>
      <c r="G11" s="401">
        <v>-0.14563470735202833</v>
      </c>
    </row>
    <row r="12" spans="1:8" x14ac:dyDescent="0.25">
      <c r="A12" s="394" t="s">
        <v>189</v>
      </c>
      <c r="B12" s="395">
        <v>60316159.710402116</v>
      </c>
      <c r="C12" s="395">
        <v>59049618.831500016</v>
      </c>
      <c r="D12" s="395">
        <v>59103187.787166953</v>
      </c>
      <c r="E12" s="395">
        <v>51274777.092489995</v>
      </c>
      <c r="F12" s="396">
        <v>55569894.239660017</v>
      </c>
      <c r="G12" s="404">
        <v>8.3766666394715639E-2</v>
      </c>
    </row>
    <row r="13" spans="1:8" x14ac:dyDescent="0.25">
      <c r="A13" s="384" t="s">
        <v>190</v>
      </c>
      <c r="B13" s="18">
        <v>54098821.17453599</v>
      </c>
      <c r="C13" s="18">
        <v>60011999.119892001</v>
      </c>
      <c r="D13" s="818" t="s">
        <v>226</v>
      </c>
      <c r="E13" s="18">
        <v>51613159.253739938</v>
      </c>
      <c r="F13" s="22">
        <v>41775390.906109989</v>
      </c>
      <c r="G13" s="401">
        <v>-0.19060581622732375</v>
      </c>
    </row>
    <row r="14" spans="1:8" x14ac:dyDescent="0.25">
      <c r="A14" s="394" t="s">
        <v>191</v>
      </c>
      <c r="B14" s="395">
        <v>49855985.017761961</v>
      </c>
      <c r="C14" s="395">
        <v>52799895.633927062</v>
      </c>
      <c r="D14" s="470" t="s">
        <v>226</v>
      </c>
      <c r="E14" s="395">
        <v>41348128.364377975</v>
      </c>
      <c r="F14" s="396">
        <v>35847973.622201025</v>
      </c>
      <c r="G14" s="404">
        <v>-0.13302064590946305</v>
      </c>
    </row>
    <row r="15" spans="1:8" ht="13.8" thickBot="1" x14ac:dyDescent="0.3">
      <c r="A15" s="408" t="s">
        <v>192</v>
      </c>
      <c r="B15" s="45">
        <v>67050680.340494916</v>
      </c>
      <c r="C15" s="45">
        <v>53906010.920457035</v>
      </c>
      <c r="D15" s="819" t="s">
        <v>226</v>
      </c>
      <c r="E15" s="45">
        <v>52358433.046425082</v>
      </c>
      <c r="F15" s="409">
        <v>39870298.142390028</v>
      </c>
      <c r="G15" s="402">
        <v>-0.23851238811830178</v>
      </c>
    </row>
    <row r="16" spans="1:8" x14ac:dyDescent="0.25">
      <c r="A16" s="72" t="s">
        <v>227</v>
      </c>
      <c r="B16" s="1"/>
      <c r="C16" s="1"/>
      <c r="D16" s="1"/>
      <c r="E16" s="1"/>
      <c r="F16" s="1"/>
    </row>
    <row r="17" spans="1:9" x14ac:dyDescent="0.25">
      <c r="A17" s="1"/>
      <c r="B17" s="1"/>
      <c r="C17" s="1"/>
      <c r="D17" s="1"/>
      <c r="E17" s="1"/>
      <c r="F17" s="1"/>
    </row>
    <row r="18" spans="1:9" x14ac:dyDescent="0.25">
      <c r="A18" s="4"/>
      <c r="B18" s="2"/>
      <c r="C18" s="2"/>
      <c r="D18" s="1"/>
      <c r="E18" s="1"/>
      <c r="F18" s="1"/>
      <c r="G18" s="6"/>
      <c r="H18" s="5"/>
    </row>
    <row r="19" spans="1:9" ht="25.5" customHeight="1" thickBot="1" x14ac:dyDescent="0.3">
      <c r="A19" s="1054" t="s">
        <v>609</v>
      </c>
      <c r="B19" s="1054"/>
      <c r="C19" s="1054"/>
      <c r="D19" s="1054"/>
      <c r="E19" s="1054"/>
      <c r="F19" s="1054"/>
      <c r="G19" s="1053"/>
      <c r="H19" s="549"/>
    </row>
    <row r="20" spans="1:9" ht="13.8" thickBot="1" x14ac:dyDescent="0.3">
      <c r="A20" s="390"/>
      <c r="B20" s="391" t="s">
        <v>900</v>
      </c>
      <c r="C20" s="391" t="s">
        <v>901</v>
      </c>
      <c r="D20" s="391" t="s">
        <v>902</v>
      </c>
      <c r="E20" s="391" t="s">
        <v>903</v>
      </c>
      <c r="F20" s="392" t="s">
        <v>904</v>
      </c>
      <c r="G20" s="1"/>
    </row>
    <row r="21" spans="1:9" ht="13.8" thickBot="1" x14ac:dyDescent="0.3">
      <c r="A21" s="477" t="s">
        <v>180</v>
      </c>
      <c r="B21" s="385">
        <v>1</v>
      </c>
      <c r="C21" s="385">
        <v>1</v>
      </c>
      <c r="D21" s="821" t="s">
        <v>226</v>
      </c>
      <c r="E21" s="385">
        <v>1</v>
      </c>
      <c r="F21" s="386">
        <v>1</v>
      </c>
    </row>
    <row r="22" spans="1:9" ht="13.8" thickTop="1" x14ac:dyDescent="0.25">
      <c r="A22" s="393" t="s">
        <v>181</v>
      </c>
      <c r="B22" s="21">
        <v>5.9475273285805E-2</v>
      </c>
      <c r="C22" s="21">
        <v>5.2127229471145738E-2</v>
      </c>
      <c r="D22" s="822" t="s">
        <v>226</v>
      </c>
      <c r="E22" s="21">
        <v>6.8243238826841357E-2</v>
      </c>
      <c r="F22" s="26">
        <v>6.1407163059167061E-2</v>
      </c>
    </row>
    <row r="23" spans="1:9" x14ac:dyDescent="0.25">
      <c r="A23" s="387" t="s">
        <v>182</v>
      </c>
      <c r="B23" s="388">
        <v>6.7465594825486142E-2</v>
      </c>
      <c r="C23" s="388">
        <v>5.4710058299884137E-2</v>
      </c>
      <c r="D23" s="473" t="s">
        <v>226</v>
      </c>
      <c r="E23" s="388">
        <v>6.6394172844929933E-2</v>
      </c>
      <c r="F23" s="389">
        <v>5.5865752985876885E-2</v>
      </c>
    </row>
    <row r="24" spans="1:9" x14ac:dyDescent="0.25">
      <c r="A24" s="394" t="s">
        <v>183</v>
      </c>
      <c r="B24" s="397">
        <v>7.7354615961758882E-2</v>
      </c>
      <c r="C24" s="397">
        <v>5.5909069125900573E-2</v>
      </c>
      <c r="D24" s="472" t="s">
        <v>226</v>
      </c>
      <c r="E24" s="397">
        <v>7.8020373634469717E-2</v>
      </c>
      <c r="F24" s="398">
        <v>7.1072632987555104E-2</v>
      </c>
    </row>
    <row r="25" spans="1:9" x14ac:dyDescent="0.25">
      <c r="A25" s="387" t="s">
        <v>184</v>
      </c>
      <c r="B25" s="388">
        <v>6.9792360162192021E-2</v>
      </c>
      <c r="C25" s="388">
        <v>6.9095809424166391E-2</v>
      </c>
      <c r="D25" s="473" t="s">
        <v>226</v>
      </c>
      <c r="E25" s="388">
        <v>7.9146122165441007E-2</v>
      </c>
      <c r="F25" s="389">
        <v>8.7231253699390082E-2</v>
      </c>
    </row>
    <row r="26" spans="1:9" x14ac:dyDescent="0.25">
      <c r="A26" s="394" t="s">
        <v>185</v>
      </c>
      <c r="B26" s="397">
        <v>7.2127330107640775E-2</v>
      </c>
      <c r="C26" s="397">
        <v>7.5104912115879496E-2</v>
      </c>
      <c r="D26" s="472" t="s">
        <v>226</v>
      </c>
      <c r="E26" s="397">
        <v>9.0199138946493146E-2</v>
      </c>
      <c r="F26" s="398">
        <v>9.3170120987412328E-2</v>
      </c>
    </row>
    <row r="27" spans="1:9" x14ac:dyDescent="0.25">
      <c r="A27" s="387" t="s">
        <v>186</v>
      </c>
      <c r="B27" s="388">
        <v>7.5993967453090158E-2</v>
      </c>
      <c r="C27" s="388">
        <v>9.9706421379041899E-2</v>
      </c>
      <c r="D27" s="473" t="s">
        <v>226</v>
      </c>
      <c r="E27" s="388">
        <v>8.9157393488920419E-2</v>
      </c>
      <c r="F27" s="389">
        <v>0.11670196271965542</v>
      </c>
    </row>
    <row r="28" spans="1:9" x14ac:dyDescent="0.25">
      <c r="A28" s="394" t="s">
        <v>187</v>
      </c>
      <c r="B28" s="397">
        <v>0.11493276662411417</v>
      </c>
      <c r="C28" s="397">
        <v>0.11305298343385464</v>
      </c>
      <c r="D28" s="472" t="s">
        <v>226</v>
      </c>
      <c r="E28" s="397">
        <v>9.6406461660209053E-2</v>
      </c>
      <c r="F28" s="398">
        <v>0.11227193710291135</v>
      </c>
      <c r="H28" s="5"/>
      <c r="I28" s="5"/>
    </row>
    <row r="29" spans="1:9" x14ac:dyDescent="0.25">
      <c r="A29" s="387" t="s">
        <v>188</v>
      </c>
      <c r="B29" s="388">
        <v>0.13467732799882934</v>
      </c>
      <c r="C29" s="388">
        <v>0.18341757435313405</v>
      </c>
      <c r="D29" s="473" t="s">
        <v>226</v>
      </c>
      <c r="E29" s="388">
        <v>0.10964876670266958</v>
      </c>
      <c r="F29" s="389">
        <v>9.9742226887590227E-2</v>
      </c>
      <c r="G29" s="713"/>
      <c r="H29" s="5"/>
      <c r="I29" s="5"/>
    </row>
    <row r="30" spans="1:9" x14ac:dyDescent="0.25">
      <c r="A30" s="394" t="s">
        <v>189</v>
      </c>
      <c r="B30" s="397">
        <v>8.5571772774034854E-2</v>
      </c>
      <c r="C30" s="397">
        <v>7.7648064207464368E-2</v>
      </c>
      <c r="D30" s="472" t="s">
        <v>226</v>
      </c>
      <c r="E30" s="397">
        <v>8.4186967830910855E-2</v>
      </c>
      <c r="F30" s="398">
        <v>9.7143191734621534E-2</v>
      </c>
      <c r="H30" s="5"/>
    </row>
    <row r="31" spans="1:9" x14ac:dyDescent="0.25">
      <c r="A31" s="387" t="s">
        <v>190</v>
      </c>
      <c r="B31" s="388">
        <v>7.6751107085024931E-2</v>
      </c>
      <c r="C31" s="388">
        <v>7.8913558683191554E-2</v>
      </c>
      <c r="D31" s="473" t="s">
        <v>226</v>
      </c>
      <c r="E31" s="388">
        <v>8.4742550316863299E-2</v>
      </c>
      <c r="F31" s="389">
        <v>7.302865812698793E-2</v>
      </c>
      <c r="I31" s="5"/>
    </row>
    <row r="32" spans="1:9" x14ac:dyDescent="0.25">
      <c r="A32" s="394" t="s">
        <v>191</v>
      </c>
      <c r="B32" s="397">
        <v>7.0731708415279843E-2</v>
      </c>
      <c r="C32" s="397">
        <v>6.9429909412785956E-2</v>
      </c>
      <c r="D32" s="472" t="s">
        <v>226</v>
      </c>
      <c r="E32" s="397">
        <v>6.7888614048994184E-2</v>
      </c>
      <c r="F32" s="398">
        <v>6.2666784281798463E-2</v>
      </c>
    </row>
    <row r="33" spans="1:8" ht="13.8" thickBot="1" x14ac:dyDescent="0.3">
      <c r="A33" s="408" t="s">
        <v>192</v>
      </c>
      <c r="B33" s="46">
        <v>9.5126175306743929E-2</v>
      </c>
      <c r="C33" s="46">
        <v>7.0884410093551078E-2</v>
      </c>
      <c r="D33" s="823" t="s">
        <v>226</v>
      </c>
      <c r="E33" s="46">
        <v>8.5966199533257348E-2</v>
      </c>
      <c r="F33" s="410">
        <v>6.9698315427033558E-2</v>
      </c>
      <c r="G33" s="5"/>
    </row>
    <row r="34" spans="1:8" x14ac:dyDescent="0.25">
      <c r="A34" s="72" t="s">
        <v>227</v>
      </c>
      <c r="B34" s="1"/>
      <c r="C34" s="1"/>
      <c r="D34" s="1"/>
      <c r="E34" s="1"/>
      <c r="F34" s="1"/>
    </row>
    <row r="37" spans="1:8" ht="25.5" customHeight="1" thickBot="1" x14ac:dyDescent="0.3">
      <c r="A37" s="1054" t="s">
        <v>610</v>
      </c>
      <c r="B37" s="1054"/>
      <c r="C37" s="1054"/>
      <c r="D37" s="1054"/>
      <c r="E37" s="1054"/>
      <c r="F37" s="1054"/>
      <c r="G37" s="1054"/>
      <c r="H37" s="549"/>
    </row>
    <row r="38" spans="1:8" ht="13.8" thickBot="1" x14ac:dyDescent="0.3">
      <c r="A38" s="390"/>
      <c r="B38" s="391" t="s">
        <v>900</v>
      </c>
      <c r="C38" s="391" t="s">
        <v>901</v>
      </c>
      <c r="D38" s="391" t="s">
        <v>902</v>
      </c>
      <c r="E38" s="391" t="s">
        <v>903</v>
      </c>
      <c r="F38" s="392" t="s">
        <v>904</v>
      </c>
      <c r="G38" s="399" t="s">
        <v>905</v>
      </c>
    </row>
    <row r="39" spans="1:8" ht="13.8" thickBot="1" x14ac:dyDescent="0.3">
      <c r="A39" s="623" t="s">
        <v>180</v>
      </c>
      <c r="B39" s="617">
        <v>73.383192339995674</v>
      </c>
      <c r="C39" s="617">
        <v>81.090782492429582</v>
      </c>
      <c r="D39" s="826" t="s">
        <v>226</v>
      </c>
      <c r="E39" s="617">
        <v>84.874308386417681</v>
      </c>
      <c r="F39" s="618">
        <v>78.491973474107297</v>
      </c>
      <c r="G39" s="400">
        <v>-7.5197489483540103E-2</v>
      </c>
    </row>
    <row r="40" spans="1:8" ht="13.8" thickTop="1" x14ac:dyDescent="0.25">
      <c r="A40" s="393" t="s">
        <v>181</v>
      </c>
      <c r="B40" s="31">
        <v>65.862867986641021</v>
      </c>
      <c r="C40" s="31">
        <v>64.731228924151793</v>
      </c>
      <c r="D40" s="31">
        <v>60.947593166109982</v>
      </c>
      <c r="E40" s="31">
        <v>75.12292288165871</v>
      </c>
      <c r="F40" s="32">
        <v>74.783372988627761</v>
      </c>
      <c r="G40" s="403">
        <v>-4.5199238795040619E-3</v>
      </c>
    </row>
    <row r="41" spans="1:8" x14ac:dyDescent="0.25">
      <c r="A41" s="384" t="s">
        <v>182</v>
      </c>
      <c r="B41" s="29">
        <v>88.168174258590199</v>
      </c>
      <c r="C41" s="29">
        <v>73.637912332722891</v>
      </c>
      <c r="D41" s="29">
        <v>73.558695516268116</v>
      </c>
      <c r="E41" s="29">
        <v>89.978176745237676</v>
      </c>
      <c r="F41" s="30">
        <v>72.573444718615377</v>
      </c>
      <c r="G41" s="401">
        <v>-0.19343281511362131</v>
      </c>
    </row>
    <row r="42" spans="1:8" x14ac:dyDescent="0.25">
      <c r="A42" s="394" t="s">
        <v>183</v>
      </c>
      <c r="B42" s="619">
        <v>78.086318089404315</v>
      </c>
      <c r="C42" s="619">
        <v>60.291101080303996</v>
      </c>
      <c r="D42" s="619">
        <v>75.212939319374357</v>
      </c>
      <c r="E42" s="619">
        <v>75.102378970827615</v>
      </c>
      <c r="F42" s="620">
        <v>81.130008134992295</v>
      </c>
      <c r="G42" s="404">
        <v>8.0258831301549316E-2</v>
      </c>
    </row>
    <row r="43" spans="1:8" x14ac:dyDescent="0.25">
      <c r="A43" s="384" t="s">
        <v>184</v>
      </c>
      <c r="B43" s="29">
        <v>69.411562597103838</v>
      </c>
      <c r="C43" s="29">
        <v>69.507516086355182</v>
      </c>
      <c r="D43" s="29">
        <v>61.707752876615068</v>
      </c>
      <c r="E43" s="29">
        <v>85.235628302474993</v>
      </c>
      <c r="F43" s="30">
        <v>71.90421360559148</v>
      </c>
      <c r="G43" s="401">
        <v>-0.15640659853617112</v>
      </c>
    </row>
    <row r="44" spans="1:8" x14ac:dyDescent="0.25">
      <c r="A44" s="394" t="s">
        <v>185</v>
      </c>
      <c r="B44" s="619">
        <v>66.562396132702702</v>
      </c>
      <c r="C44" s="619">
        <v>75.08683131804959</v>
      </c>
      <c r="D44" s="619">
        <v>65.291836908029396</v>
      </c>
      <c r="E44" s="619">
        <v>85.471331654595389</v>
      </c>
      <c r="F44" s="620">
        <v>80.079966812462288</v>
      </c>
      <c r="G44" s="404">
        <v>-6.3078048952373234E-2</v>
      </c>
    </row>
    <row r="45" spans="1:8" x14ac:dyDescent="0.25">
      <c r="A45" s="384" t="s">
        <v>186</v>
      </c>
      <c r="B45" s="29">
        <v>71.246102871750779</v>
      </c>
      <c r="C45" s="29">
        <v>97.661508985825492</v>
      </c>
      <c r="D45" s="29">
        <v>79.763887136834896</v>
      </c>
      <c r="E45" s="29">
        <v>83.92347055664554</v>
      </c>
      <c r="F45" s="30">
        <v>100.15349637933386</v>
      </c>
      <c r="G45" s="401">
        <v>0.19339078466414938</v>
      </c>
    </row>
    <row r="46" spans="1:8" x14ac:dyDescent="0.25">
      <c r="A46" s="394" t="s">
        <v>187</v>
      </c>
      <c r="B46" s="619">
        <v>65.363706478133111</v>
      </c>
      <c r="C46" s="619">
        <v>79.665107637245214</v>
      </c>
      <c r="D46" s="619">
        <v>67.811455100651941</v>
      </c>
      <c r="E46" s="619">
        <v>71.708263162503499</v>
      </c>
      <c r="F46" s="620">
        <v>69.588882640157252</v>
      </c>
      <c r="G46" s="404">
        <v>-2.9555596926721828E-2</v>
      </c>
    </row>
    <row r="47" spans="1:8" x14ac:dyDescent="0.25">
      <c r="A47" s="384" t="s">
        <v>188</v>
      </c>
      <c r="B47" s="29">
        <v>65.419052879983113</v>
      </c>
      <c r="C47" s="29">
        <v>106.77573217490367</v>
      </c>
      <c r="D47" s="29">
        <v>79.18590228323724</v>
      </c>
      <c r="E47" s="29">
        <v>86.839280629718019</v>
      </c>
      <c r="F47" s="30">
        <v>69.878082891365111</v>
      </c>
      <c r="G47" s="401">
        <v>-0.19531711473607571</v>
      </c>
    </row>
    <row r="48" spans="1:8" x14ac:dyDescent="0.25">
      <c r="A48" s="394" t="s">
        <v>189</v>
      </c>
      <c r="B48" s="619">
        <v>78.533166977747285</v>
      </c>
      <c r="C48" s="619">
        <v>77.422957972524713</v>
      </c>
      <c r="D48" s="619">
        <v>81.988432229215945</v>
      </c>
      <c r="E48" s="619">
        <v>86.064494123214033</v>
      </c>
      <c r="F48" s="620">
        <v>80.861863003449358</v>
      </c>
      <c r="G48" s="404">
        <v>-6.045037704301548E-2</v>
      </c>
    </row>
    <row r="49" spans="1:7" x14ac:dyDescent="0.25">
      <c r="A49" s="384" t="s">
        <v>190</v>
      </c>
      <c r="B49" s="29">
        <v>72.813716900734775</v>
      </c>
      <c r="C49" s="29">
        <v>82.477839343263398</v>
      </c>
      <c r="D49" s="824" t="s">
        <v>226</v>
      </c>
      <c r="E49" s="29">
        <v>112.13788280770316</v>
      </c>
      <c r="F49" s="30">
        <v>81.956119044502842</v>
      </c>
      <c r="G49" s="401">
        <v>-0.26914868559589955</v>
      </c>
    </row>
    <row r="50" spans="1:7" x14ac:dyDescent="0.25">
      <c r="A50" s="394" t="s">
        <v>191</v>
      </c>
      <c r="B50" s="619">
        <v>81.361613345953828</v>
      </c>
      <c r="C50" s="619">
        <v>79.52752038560179</v>
      </c>
      <c r="D50" s="640" t="s">
        <v>226</v>
      </c>
      <c r="E50" s="619">
        <v>88.949561503547798</v>
      </c>
      <c r="F50" s="620">
        <v>79.340585827508306</v>
      </c>
      <c r="G50" s="404">
        <v>-0.10802724053514567</v>
      </c>
    </row>
    <row r="51" spans="1:7" ht="13.8" thickBot="1" x14ac:dyDescent="0.3">
      <c r="A51" s="408" t="s">
        <v>192</v>
      </c>
      <c r="B51" s="621">
        <v>96.827020556906675</v>
      </c>
      <c r="C51" s="621">
        <v>81.342974217075209</v>
      </c>
      <c r="D51" s="825" t="s">
        <v>226</v>
      </c>
      <c r="E51" s="621">
        <v>90.822897553631492</v>
      </c>
      <c r="F51" s="622">
        <v>86.222486266365323</v>
      </c>
      <c r="G51" s="402">
        <v>-5.0652549204891817E-2</v>
      </c>
    </row>
    <row r="52" spans="1:7" x14ac:dyDescent="0.25">
      <c r="A52" s="72" t="s">
        <v>227</v>
      </c>
      <c r="B52" s="1"/>
      <c r="C52" s="1"/>
      <c r="D52" s="1"/>
      <c r="E52" s="1"/>
      <c r="F52" s="1"/>
    </row>
    <row r="53" spans="1:7" x14ac:dyDescent="0.25">
      <c r="A53" s="1"/>
      <c r="B53" s="1"/>
      <c r="C53" s="1"/>
      <c r="D53" s="1"/>
      <c r="E53" s="1"/>
      <c r="F53" s="1"/>
    </row>
  </sheetData>
  <mergeCells count="3">
    <mergeCell ref="A1:G1"/>
    <mergeCell ref="A19:G19"/>
    <mergeCell ref="A37:G37"/>
  </mergeCells>
  <pageMargins left="0.78740157480314965" right="0.59055118110236227" top="0.78740157480314965" bottom="0.39370078740157483" header="0" footer="0.39370078740157483"/>
  <pageSetup paperSize="9" fitToHeight="0" orientation="portrait" r:id="rId1"/>
  <headerFooter scaleWithDoc="0">
    <oddFooter>&amp;R&amp;9&amp;P</oddFooter>
  </headerFooter>
  <legacyDrawingHF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showZeros="0" workbookViewId="0"/>
  </sheetViews>
  <sheetFormatPr baseColWidth="10" defaultRowHeight="13.2" x14ac:dyDescent="0.25"/>
  <cols>
    <col min="1" max="1" width="17.6640625" customWidth="1"/>
    <col min="2" max="6" width="10.88671875" bestFit="1" customWidth="1"/>
    <col min="7" max="7" width="6.6640625" customWidth="1"/>
  </cols>
  <sheetData>
    <row r="1" spans="1:12" ht="25.5" customHeight="1" thickBot="1" x14ac:dyDescent="0.3">
      <c r="A1" s="1054" t="s">
        <v>605</v>
      </c>
      <c r="B1" s="1054"/>
      <c r="C1" s="1054"/>
      <c r="D1" s="1054"/>
      <c r="E1" s="1054"/>
      <c r="F1" s="1054"/>
      <c r="G1" s="1054"/>
    </row>
    <row r="2" spans="1:12" ht="13.8" thickBot="1" x14ac:dyDescent="0.3">
      <c r="A2" s="390"/>
      <c r="B2" s="391" t="s">
        <v>900</v>
      </c>
      <c r="C2" s="391" t="s">
        <v>901</v>
      </c>
      <c r="D2" s="391" t="s">
        <v>902</v>
      </c>
      <c r="E2" s="391" t="s">
        <v>903</v>
      </c>
      <c r="F2" s="392" t="s">
        <v>904</v>
      </c>
      <c r="G2" s="399" t="s">
        <v>905</v>
      </c>
    </row>
    <row r="3" spans="1:12" ht="12.75" customHeight="1" thickBot="1" x14ac:dyDescent="0.3">
      <c r="A3" s="477" t="s">
        <v>180</v>
      </c>
      <c r="B3" s="382">
        <v>704860466.89339983</v>
      </c>
      <c r="C3" s="382">
        <v>760477668.4931618</v>
      </c>
      <c r="D3" s="820" t="s">
        <v>226</v>
      </c>
      <c r="E3" s="382">
        <v>609058366.31953681</v>
      </c>
      <c r="F3" s="383">
        <v>572041058.64122164</v>
      </c>
      <c r="G3" s="400">
        <v>-6.0777931517476902E-2</v>
      </c>
    </row>
    <row r="4" spans="1:12" ht="13.8" thickTop="1" x14ac:dyDescent="0.25">
      <c r="A4" s="393" t="s">
        <v>195</v>
      </c>
      <c r="B4" s="17">
        <v>695231589.81450784</v>
      </c>
      <c r="C4" s="17">
        <v>743668489.91128778</v>
      </c>
      <c r="D4" s="828" t="s">
        <v>226</v>
      </c>
      <c r="E4" s="17">
        <v>578240477.76157987</v>
      </c>
      <c r="F4" s="25">
        <v>556890584.46524072</v>
      </c>
      <c r="G4" s="403">
        <v>-3.6922170130646137E-2</v>
      </c>
    </row>
    <row r="5" spans="1:12" x14ac:dyDescent="0.25">
      <c r="A5" s="491" t="s">
        <v>196</v>
      </c>
      <c r="B5" s="18">
        <v>5420461.8235929981</v>
      </c>
      <c r="C5" s="18">
        <v>5317571.2184409946</v>
      </c>
      <c r="D5" s="818" t="s">
        <v>226</v>
      </c>
      <c r="E5" s="18">
        <v>257843.38463499997</v>
      </c>
      <c r="F5" s="22">
        <v>428672.13349799998</v>
      </c>
      <c r="G5" s="401">
        <v>0.66252911279776749</v>
      </c>
    </row>
    <row r="6" spans="1:12" x14ac:dyDescent="0.25">
      <c r="A6" s="928" t="s">
        <v>197</v>
      </c>
      <c r="B6" s="929">
        <v>3549150.4788299943</v>
      </c>
      <c r="C6" s="929">
        <v>9442499.9514889941</v>
      </c>
      <c r="D6" s="1013" t="s">
        <v>226</v>
      </c>
      <c r="E6" s="929">
        <v>30560045.173321992</v>
      </c>
      <c r="F6" s="930">
        <v>14675169.776243001</v>
      </c>
      <c r="G6" s="931">
        <v>-0.51979227474918832</v>
      </c>
    </row>
    <row r="7" spans="1:12" ht="13.8" thickBot="1" x14ac:dyDescent="0.3">
      <c r="A7" s="1014" t="s">
        <v>198</v>
      </c>
      <c r="B7" s="45">
        <v>659264.77646899922</v>
      </c>
      <c r="C7" s="45">
        <v>2049107.4119440005</v>
      </c>
      <c r="D7" s="819" t="s">
        <v>226</v>
      </c>
      <c r="E7" s="45">
        <v>0</v>
      </c>
      <c r="F7" s="932">
        <v>46632.266239999997</v>
      </c>
      <c r="G7" s="933" t="s">
        <v>899</v>
      </c>
    </row>
    <row r="8" spans="1:12" x14ac:dyDescent="0.25">
      <c r="A8" s="72" t="s">
        <v>227</v>
      </c>
      <c r="B8" s="1"/>
      <c r="C8" s="1"/>
      <c r="D8" s="1"/>
      <c r="E8" s="1"/>
      <c r="F8" s="1"/>
    </row>
    <row r="9" spans="1:12" x14ac:dyDescent="0.25">
      <c r="A9" s="1"/>
      <c r="B9" s="1"/>
      <c r="C9" s="1"/>
      <c r="D9" s="1"/>
      <c r="E9" s="1"/>
      <c r="F9" s="1"/>
    </row>
    <row r="10" spans="1:12" x14ac:dyDescent="0.25">
      <c r="A10" s="4"/>
      <c r="B10" s="2"/>
      <c r="C10" s="2"/>
      <c r="D10" s="1"/>
      <c r="E10" s="1"/>
      <c r="F10" s="1"/>
      <c r="I10" s="5"/>
      <c r="L10" s="5"/>
    </row>
    <row r="11" spans="1:12" ht="25.5" customHeight="1" thickBot="1" x14ac:dyDescent="0.3">
      <c r="A11" s="1053" t="s">
        <v>606</v>
      </c>
      <c r="B11" s="1053"/>
      <c r="C11" s="1053"/>
      <c r="D11" s="1053"/>
      <c r="E11" s="1053"/>
      <c r="F11" s="1053"/>
      <c r="G11" s="1053"/>
    </row>
    <row r="12" spans="1:12" ht="13.8" thickBot="1" x14ac:dyDescent="0.3">
      <c r="A12" s="390"/>
      <c r="B12" s="391" t="s">
        <v>900</v>
      </c>
      <c r="C12" s="391" t="s">
        <v>901</v>
      </c>
      <c r="D12" s="391" t="s">
        <v>902</v>
      </c>
      <c r="E12" s="391" t="s">
        <v>903</v>
      </c>
      <c r="F12" s="392" t="s">
        <v>904</v>
      </c>
    </row>
    <row r="13" spans="1:12" ht="12.75" customHeight="1" thickBot="1" x14ac:dyDescent="0.3">
      <c r="A13" s="477" t="s">
        <v>180</v>
      </c>
      <c r="B13" s="385">
        <v>1</v>
      </c>
      <c r="C13" s="385">
        <v>1</v>
      </c>
      <c r="D13" s="821" t="s">
        <v>226</v>
      </c>
      <c r="E13" s="385">
        <v>1</v>
      </c>
      <c r="F13" s="386">
        <v>1</v>
      </c>
    </row>
    <row r="14" spans="1:12" ht="13.8" thickTop="1" x14ac:dyDescent="0.25">
      <c r="A14" s="393" t="s">
        <v>195</v>
      </c>
      <c r="B14" s="21">
        <v>0.98633931461452184</v>
      </c>
      <c r="C14" s="21">
        <v>0.97789655202475523</v>
      </c>
      <c r="D14" s="822" t="s">
        <v>226</v>
      </c>
      <c r="E14" s="21">
        <v>0.9494007631088206</v>
      </c>
      <c r="F14" s="26">
        <v>0.97351505814640638</v>
      </c>
    </row>
    <row r="15" spans="1:12" x14ac:dyDescent="0.25">
      <c r="A15" s="706" t="s">
        <v>196</v>
      </c>
      <c r="B15" s="388">
        <v>7.6901203545761722E-3</v>
      </c>
      <c r="C15" s="388">
        <v>6.9924094273240449E-3</v>
      </c>
      <c r="D15" s="473" t="s">
        <v>226</v>
      </c>
      <c r="E15" s="388">
        <v>4.2334757864523749E-4</v>
      </c>
      <c r="F15" s="389">
        <v>7.4937301618913826E-4</v>
      </c>
    </row>
    <row r="16" spans="1:12" x14ac:dyDescent="0.25">
      <c r="A16" s="928" t="s">
        <v>197</v>
      </c>
      <c r="B16" s="934">
        <v>5.0352525720055077E-3</v>
      </c>
      <c r="C16" s="934">
        <v>1.2416538108474253E-2</v>
      </c>
      <c r="D16" s="1015" t="s">
        <v>226</v>
      </c>
      <c r="E16" s="934">
        <v>5.0175889312534208E-2</v>
      </c>
      <c r="F16" s="935">
        <v>2.5654049747934473E-2</v>
      </c>
    </row>
    <row r="17" spans="1:12" ht="13.8" thickBot="1" x14ac:dyDescent="0.3">
      <c r="A17" s="1014" t="s">
        <v>198</v>
      </c>
      <c r="B17" s="412">
        <v>9.3531245889649773E-4</v>
      </c>
      <c r="C17" s="412">
        <v>2.6945004394464032E-3</v>
      </c>
      <c r="D17" s="748" t="s">
        <v>226</v>
      </c>
      <c r="E17" s="412">
        <v>0</v>
      </c>
      <c r="F17" s="413">
        <v>8.1519089470197069E-5</v>
      </c>
    </row>
    <row r="18" spans="1:12" x14ac:dyDescent="0.25">
      <c r="A18" s="72" t="s">
        <v>227</v>
      </c>
      <c r="B18" s="2"/>
      <c r="C18" s="2"/>
      <c r="D18" s="1"/>
      <c r="E18" s="1"/>
      <c r="F18" s="1"/>
      <c r="I18" s="5"/>
      <c r="L18" s="5"/>
    </row>
    <row r="19" spans="1:12" x14ac:dyDescent="0.25">
      <c r="A19" s="4"/>
      <c r="B19" s="2"/>
      <c r="C19" s="2"/>
      <c r="D19" s="1"/>
      <c r="E19" s="1"/>
      <c r="F19" s="1"/>
      <c r="I19" s="5"/>
      <c r="L19" s="5"/>
    </row>
    <row r="21" spans="1:12" ht="38.25" customHeight="1" thickBot="1" x14ac:dyDescent="0.3">
      <c r="A21" s="1054" t="s">
        <v>607</v>
      </c>
      <c r="B21" s="1054"/>
      <c r="C21" s="1054"/>
      <c r="D21" s="1054"/>
      <c r="E21" s="1054"/>
      <c r="F21" s="1054"/>
      <c r="G21" s="1054"/>
    </row>
    <row r="22" spans="1:12" ht="13.8" thickBot="1" x14ac:dyDescent="0.3">
      <c r="A22" s="390"/>
      <c r="B22" s="391" t="s">
        <v>900</v>
      </c>
      <c r="C22" s="391" t="s">
        <v>901</v>
      </c>
      <c r="D22" s="391" t="s">
        <v>902</v>
      </c>
      <c r="E22" s="391" t="s">
        <v>903</v>
      </c>
      <c r="F22" s="392" t="s">
        <v>904</v>
      </c>
      <c r="G22" s="399" t="s">
        <v>905</v>
      </c>
    </row>
    <row r="23" spans="1:12" ht="13.8" thickBot="1" x14ac:dyDescent="0.3">
      <c r="A23" s="623" t="s">
        <v>180</v>
      </c>
      <c r="B23" s="617">
        <v>73.383192339996953</v>
      </c>
      <c r="C23" s="617">
        <v>81.090782492429426</v>
      </c>
      <c r="D23" s="821" t="s">
        <v>226</v>
      </c>
      <c r="E23" s="617">
        <v>84.874308386416445</v>
      </c>
      <c r="F23" s="618">
        <v>78.491973474107269</v>
      </c>
      <c r="G23" s="400">
        <v>-7.5197489483527002E-2</v>
      </c>
    </row>
    <row r="24" spans="1:12" ht="13.8" thickTop="1" x14ac:dyDescent="0.25">
      <c r="A24" s="393" t="s">
        <v>195</v>
      </c>
      <c r="B24" s="31">
        <v>72.630492881498526</v>
      </c>
      <c r="C24" s="31">
        <v>79.814243209839631</v>
      </c>
      <c r="D24" s="822" t="s">
        <v>226</v>
      </c>
      <c r="E24" s="31">
        <v>81.329455751026757</v>
      </c>
      <c r="F24" s="32">
        <v>76.84038941513154</v>
      </c>
      <c r="G24" s="403">
        <v>-5.5196070039341683E-2</v>
      </c>
    </row>
    <row r="25" spans="1:12" x14ac:dyDescent="0.25">
      <c r="A25" s="491" t="s">
        <v>196</v>
      </c>
      <c r="B25" s="29">
        <v>304.51144397056675</v>
      </c>
      <c r="C25" s="29">
        <v>252.69374214042472</v>
      </c>
      <c r="D25" s="473" t="s">
        <v>226</v>
      </c>
      <c r="E25" s="29">
        <v>313.69604992363202</v>
      </c>
      <c r="F25" s="30">
        <v>420.84122058744288</v>
      </c>
      <c r="G25" s="401">
        <v>0.34155728352299919</v>
      </c>
    </row>
    <row r="26" spans="1:12" ht="13.8" thickBot="1" x14ac:dyDescent="0.3">
      <c r="A26" s="928" t="s">
        <v>197</v>
      </c>
      <c r="B26" s="1016">
        <v>506.07151117458136</v>
      </c>
      <c r="C26" s="1016">
        <v>454.77339984878336</v>
      </c>
      <c r="D26" s="1015" t="s">
        <v>226</v>
      </c>
      <c r="E26" s="1016">
        <v>467.7875867564353</v>
      </c>
      <c r="F26" s="1017">
        <v>375.14920096347777</v>
      </c>
      <c r="G26" s="931">
        <v>-0.19803515188442122</v>
      </c>
    </row>
    <row r="27" spans="1:12" ht="13.8" thickBot="1" x14ac:dyDescent="0.3">
      <c r="A27" s="1014" t="s">
        <v>198</v>
      </c>
      <c r="B27" s="1018">
        <v>80.230085326197383</v>
      </c>
      <c r="C27" s="1018">
        <v>108.96674309523983</v>
      </c>
      <c r="D27" s="748" t="s">
        <v>226</v>
      </c>
      <c r="E27" s="1018">
        <v>0</v>
      </c>
      <c r="F27" s="1019">
        <v>120.33349592868035</v>
      </c>
      <c r="G27" s="933" t="s">
        <v>899</v>
      </c>
    </row>
    <row r="28" spans="1:12" x14ac:dyDescent="0.25">
      <c r="A28" s="72" t="s">
        <v>227</v>
      </c>
    </row>
    <row r="32" spans="1:12" x14ac:dyDescent="0.25">
      <c r="G32" s="713"/>
    </row>
  </sheetData>
  <mergeCells count="3">
    <mergeCell ref="A11:G11"/>
    <mergeCell ref="A1:G1"/>
    <mergeCell ref="A21:G21"/>
  </mergeCells>
  <pageMargins left="0.78740157480314965" right="0.59055118110236227" top="0.78740157480314965" bottom="0.39370078740157483" header="0" footer="0.39370078740157483"/>
  <pageSetup paperSize="9" fitToHeight="0" orientation="portrait" r:id="rId1"/>
  <headerFooter scaleWithDoc="0">
    <oddFooter>&amp;R&amp;9&amp;P</oddFooter>
  </headerFooter>
  <legacyDrawingHF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showZeros="0" workbookViewId="0"/>
  </sheetViews>
  <sheetFormatPr baseColWidth="10" defaultRowHeight="13.2" x14ac:dyDescent="0.25"/>
  <cols>
    <col min="1" max="1" width="23" bestFit="1" customWidth="1"/>
    <col min="2" max="6" width="10.88671875" bestFit="1" customWidth="1"/>
    <col min="7" max="7" width="7" bestFit="1" customWidth="1"/>
    <col min="8" max="8" width="10" customWidth="1"/>
  </cols>
  <sheetData>
    <row r="1" spans="1:7" ht="25.5" customHeight="1" thickBot="1" x14ac:dyDescent="0.3">
      <c r="A1" s="1053" t="s">
        <v>602</v>
      </c>
      <c r="B1" s="1053"/>
      <c r="C1" s="1053"/>
      <c r="D1" s="1053"/>
      <c r="E1" s="1053"/>
      <c r="F1" s="1053"/>
      <c r="G1" s="1053"/>
    </row>
    <row r="2" spans="1:7" ht="13.8" thickBot="1" x14ac:dyDescent="0.3">
      <c r="A2" s="390"/>
      <c r="B2" s="391" t="s">
        <v>900</v>
      </c>
      <c r="C2" s="391" t="s">
        <v>901</v>
      </c>
      <c r="D2" s="391" t="s">
        <v>902</v>
      </c>
      <c r="E2" s="391" t="s">
        <v>903</v>
      </c>
      <c r="F2" s="392" t="s">
        <v>904</v>
      </c>
      <c r="G2" s="399" t="s">
        <v>905</v>
      </c>
    </row>
    <row r="3" spans="1:7" ht="13.8" thickBot="1" x14ac:dyDescent="0.3">
      <c r="A3" s="477" t="s">
        <v>180</v>
      </c>
      <c r="B3" s="382">
        <v>704860466.89339948</v>
      </c>
      <c r="C3" s="382">
        <v>760477668.49316144</v>
      </c>
      <c r="D3" s="820" t="s">
        <v>226</v>
      </c>
      <c r="E3" s="382">
        <v>609058366.31953645</v>
      </c>
      <c r="F3" s="383">
        <v>572041058.64122236</v>
      </c>
      <c r="G3" s="400">
        <v>-6.0777931517475126E-2</v>
      </c>
    </row>
    <row r="4" spans="1:7" ht="13.8" thickTop="1" x14ac:dyDescent="0.25">
      <c r="A4" s="393" t="s">
        <v>199</v>
      </c>
      <c r="B4" s="17">
        <v>640765162.05362356</v>
      </c>
      <c r="C4" s="17">
        <v>689452501.51855946</v>
      </c>
      <c r="D4" s="828" t="s">
        <v>226</v>
      </c>
      <c r="E4" s="17">
        <v>557080271.00872445</v>
      </c>
      <c r="F4" s="25">
        <v>534435278.73583925</v>
      </c>
      <c r="G4" s="403">
        <v>-4.0649424241646748E-2</v>
      </c>
    </row>
    <row r="5" spans="1:7" x14ac:dyDescent="0.25">
      <c r="A5" s="384" t="s">
        <v>200</v>
      </c>
      <c r="B5" s="18">
        <v>5608724.373476997</v>
      </c>
      <c r="C5" s="18">
        <v>8194254.3830780033</v>
      </c>
      <c r="D5" s="818" t="s">
        <v>226</v>
      </c>
      <c r="E5" s="18">
        <v>12627730.140411006</v>
      </c>
      <c r="F5" s="22">
        <v>6780716.7689530002</v>
      </c>
      <c r="G5" s="401">
        <v>-0.46302964241740585</v>
      </c>
    </row>
    <row r="6" spans="1:7" x14ac:dyDescent="0.25">
      <c r="A6" s="394" t="s">
        <v>201</v>
      </c>
      <c r="B6" s="395">
        <v>5397792.838707</v>
      </c>
      <c r="C6" s="395">
        <v>5653739.5767600033</v>
      </c>
      <c r="D6" s="470" t="s">
        <v>226</v>
      </c>
      <c r="E6" s="395">
        <v>4076504.7604000005</v>
      </c>
      <c r="F6" s="396">
        <v>5899008.7427300019</v>
      </c>
      <c r="G6" s="404">
        <v>0.44707515125069319</v>
      </c>
    </row>
    <row r="7" spans="1:7" x14ac:dyDescent="0.25">
      <c r="A7" s="384" t="s">
        <v>202</v>
      </c>
      <c r="B7" s="18">
        <v>1192150.4044530001</v>
      </c>
      <c r="C7" s="18">
        <v>911159.27190100006</v>
      </c>
      <c r="D7" s="818" t="s">
        <v>226</v>
      </c>
      <c r="E7" s="18">
        <v>2021700.6995399999</v>
      </c>
      <c r="F7" s="22">
        <v>122462.8371</v>
      </c>
      <c r="G7" s="401">
        <v>-0.93942583235596444</v>
      </c>
    </row>
    <row r="8" spans="1:7" x14ac:dyDescent="0.25">
      <c r="A8" s="394" t="s">
        <v>203</v>
      </c>
      <c r="B8" s="395">
        <v>10526166.585284002</v>
      </c>
      <c r="C8" s="395">
        <v>14471649.307002988</v>
      </c>
      <c r="D8" s="470" t="s">
        <v>226</v>
      </c>
      <c r="E8" s="395">
        <v>1494229.0349900001</v>
      </c>
      <c r="F8" s="396">
        <v>998241.79816999997</v>
      </c>
      <c r="G8" s="404">
        <v>-0.33193521555637517</v>
      </c>
    </row>
    <row r="9" spans="1:7" x14ac:dyDescent="0.25">
      <c r="A9" s="384" t="s">
        <v>204</v>
      </c>
      <c r="B9" s="18">
        <v>5685441.756858998</v>
      </c>
      <c r="C9" s="18">
        <v>7383705.2646280006</v>
      </c>
      <c r="D9" s="818" t="s">
        <v>226</v>
      </c>
      <c r="E9" s="18">
        <v>5422961.4055699967</v>
      </c>
      <c r="F9" s="22">
        <v>4841221.5333799999</v>
      </c>
      <c r="G9" s="401">
        <v>-0.10727346714886887</v>
      </c>
    </row>
    <row r="10" spans="1:7" x14ac:dyDescent="0.25">
      <c r="A10" s="394" t="s">
        <v>205</v>
      </c>
      <c r="B10" s="395">
        <v>6670945.0152320005</v>
      </c>
      <c r="C10" s="395">
        <v>6190191.3089269977</v>
      </c>
      <c r="D10" s="470" t="s">
        <v>226</v>
      </c>
      <c r="E10" s="395">
        <v>2272938.7500599995</v>
      </c>
      <c r="F10" s="396">
        <v>3230933.7777500004</v>
      </c>
      <c r="G10" s="404">
        <v>0.42147859358933992</v>
      </c>
    </row>
    <row r="11" spans="1:7" x14ac:dyDescent="0.25">
      <c r="A11" s="384" t="s">
        <v>206</v>
      </c>
      <c r="B11" s="18">
        <v>17164716.059594981</v>
      </c>
      <c r="C11" s="18">
        <v>13329334.981941007</v>
      </c>
      <c r="D11" s="818" t="s">
        <v>226</v>
      </c>
      <c r="E11" s="18">
        <v>2880204.6890439996</v>
      </c>
      <c r="F11" s="22">
        <v>5178438.8371000001</v>
      </c>
      <c r="G11" s="401">
        <v>0.79794125632745661</v>
      </c>
    </row>
    <row r="12" spans="1:7" x14ac:dyDescent="0.25">
      <c r="A12" s="394" t="s">
        <v>207</v>
      </c>
      <c r="B12" s="395">
        <v>594639.55055200006</v>
      </c>
      <c r="C12" s="395">
        <v>2680942.4317209991</v>
      </c>
      <c r="D12" s="470" t="s">
        <v>226</v>
      </c>
      <c r="E12" s="395">
        <v>1438712.5260300001</v>
      </c>
      <c r="F12" s="396">
        <v>7155599.9209000003</v>
      </c>
      <c r="G12" s="404">
        <v>3.973613415770588</v>
      </c>
    </row>
    <row r="13" spans="1:7" x14ac:dyDescent="0.25">
      <c r="A13" s="384" t="s">
        <v>208</v>
      </c>
      <c r="B13" s="18">
        <v>3302193.0964290015</v>
      </c>
      <c r="C13" s="18">
        <v>3635532.3210230013</v>
      </c>
      <c r="D13" s="818" t="s">
        <v>226</v>
      </c>
      <c r="E13" s="18">
        <v>18580891.055750001</v>
      </c>
      <c r="F13" s="22">
        <v>3004728.9966000002</v>
      </c>
      <c r="G13" s="401">
        <v>-0.83828929476069647</v>
      </c>
    </row>
    <row r="14" spans="1:7" ht="13.8" thickBot="1" x14ac:dyDescent="0.3">
      <c r="A14" s="468" t="s">
        <v>209</v>
      </c>
      <c r="B14" s="24">
        <v>7952535.1591879986</v>
      </c>
      <c r="C14" s="24">
        <v>8574658.1276200004</v>
      </c>
      <c r="D14" s="475" t="s">
        <v>226</v>
      </c>
      <c r="E14" s="24">
        <v>1162222.249017</v>
      </c>
      <c r="F14" s="414">
        <v>394426.69270000001</v>
      </c>
      <c r="G14" s="406">
        <v>-0.66062713647617444</v>
      </c>
    </row>
    <row r="15" spans="1:7" x14ac:dyDescent="0.25">
      <c r="A15" s="72" t="s">
        <v>227</v>
      </c>
      <c r="B15" s="1"/>
      <c r="C15" s="1"/>
      <c r="D15" s="1"/>
      <c r="E15" s="1"/>
      <c r="F15" s="1"/>
    </row>
    <row r="16" spans="1:7" x14ac:dyDescent="0.25">
      <c r="A16" s="790"/>
      <c r="B16" s="1"/>
      <c r="C16" s="1"/>
      <c r="D16" s="1"/>
      <c r="E16" s="1"/>
      <c r="F16" s="1"/>
    </row>
    <row r="17" spans="1:9" ht="25.5" customHeight="1" thickBot="1" x14ac:dyDescent="0.3">
      <c r="A17" s="1053" t="s">
        <v>603</v>
      </c>
      <c r="B17" s="1053"/>
      <c r="C17" s="1053"/>
      <c r="D17" s="1053"/>
      <c r="E17" s="1053"/>
      <c r="F17" s="1053"/>
      <c r="G17" s="1053"/>
    </row>
    <row r="18" spans="1:9" ht="13.8" thickBot="1" x14ac:dyDescent="0.3">
      <c r="A18" s="390"/>
      <c r="B18" s="391" t="s">
        <v>900</v>
      </c>
      <c r="C18" s="391" t="s">
        <v>901</v>
      </c>
      <c r="D18" s="391" t="s">
        <v>902</v>
      </c>
      <c r="E18" s="391" t="s">
        <v>903</v>
      </c>
      <c r="F18" s="392" t="s">
        <v>904</v>
      </c>
    </row>
    <row r="19" spans="1:9" ht="13.8" thickBot="1" x14ac:dyDescent="0.3">
      <c r="A19" s="477" t="s">
        <v>180</v>
      </c>
      <c r="B19" s="385">
        <v>1</v>
      </c>
      <c r="C19" s="385">
        <v>1</v>
      </c>
      <c r="D19" s="821" t="s">
        <v>226</v>
      </c>
      <c r="E19" s="385">
        <v>1</v>
      </c>
      <c r="F19" s="386">
        <v>1</v>
      </c>
    </row>
    <row r="20" spans="1:9" ht="13.8" thickTop="1" x14ac:dyDescent="0.25">
      <c r="A20" s="393" t="s">
        <v>199</v>
      </c>
      <c r="B20" s="21">
        <v>0.90906667652639195</v>
      </c>
      <c r="C20" s="21">
        <v>0.90660453302286459</v>
      </c>
      <c r="D20" s="822" t="s">
        <v>226</v>
      </c>
      <c r="E20" s="21">
        <v>0.91465826891943192</v>
      </c>
      <c r="F20" s="26">
        <v>0.93426034838354322</v>
      </c>
    </row>
    <row r="21" spans="1:9" x14ac:dyDescent="0.25">
      <c r="A21" s="387" t="s">
        <v>200</v>
      </c>
      <c r="B21" s="388">
        <v>7.9572122950757572E-3</v>
      </c>
      <c r="C21" s="388">
        <v>1.077514136518223E-2</v>
      </c>
      <c r="D21" s="473" t="s">
        <v>226</v>
      </c>
      <c r="E21" s="388">
        <v>2.0733202002820847E-2</v>
      </c>
      <c r="F21" s="389">
        <v>1.1853549087996127E-2</v>
      </c>
    </row>
    <row r="22" spans="1:9" x14ac:dyDescent="0.25">
      <c r="A22" s="394" t="s">
        <v>201</v>
      </c>
      <c r="B22" s="397">
        <v>7.6579594008119372E-3</v>
      </c>
      <c r="C22" s="397">
        <v>7.4344583818779742E-3</v>
      </c>
      <c r="D22" s="472" t="s">
        <v>226</v>
      </c>
      <c r="E22" s="397">
        <v>6.6931266128627525E-3</v>
      </c>
      <c r="F22" s="398">
        <v>1.0312212128167872E-2</v>
      </c>
    </row>
    <row r="23" spans="1:9" x14ac:dyDescent="0.25">
      <c r="A23" s="387" t="s">
        <v>202</v>
      </c>
      <c r="B23" s="388">
        <v>1.6913282279928128E-3</v>
      </c>
      <c r="C23" s="388">
        <v>1.198140733976324E-3</v>
      </c>
      <c r="D23" s="473" t="s">
        <v>226</v>
      </c>
      <c r="E23" s="388">
        <v>3.3193874533846146E-3</v>
      </c>
      <c r="F23" s="389">
        <v>2.1408050217739232E-4</v>
      </c>
    </row>
    <row r="24" spans="1:9" x14ac:dyDescent="0.25">
      <c r="A24" s="394" t="s">
        <v>203</v>
      </c>
      <c r="B24" s="397">
        <v>1.4933688410242394E-2</v>
      </c>
      <c r="C24" s="397">
        <v>1.9029683456290896E-2</v>
      </c>
      <c r="D24" s="472" t="s">
        <v>226</v>
      </c>
      <c r="E24" s="397">
        <v>2.453342926753374E-3</v>
      </c>
      <c r="F24" s="398">
        <v>1.7450527074772196E-3</v>
      </c>
    </row>
    <row r="25" spans="1:9" x14ac:dyDescent="0.25">
      <c r="A25" s="387" t="s">
        <v>204</v>
      </c>
      <c r="B25" s="388">
        <v>8.0660528202368929E-3</v>
      </c>
      <c r="C25" s="388">
        <v>9.7092992608952561E-3</v>
      </c>
      <c r="D25" s="473" t="s">
        <v>226</v>
      </c>
      <c r="E25" s="388">
        <v>8.903845190306266E-3</v>
      </c>
      <c r="F25" s="389">
        <v>8.4630665233705864E-3</v>
      </c>
    </row>
    <row r="26" spans="1:9" x14ac:dyDescent="0.25">
      <c r="A26" s="394" t="s">
        <v>205</v>
      </c>
      <c r="B26" s="397">
        <v>9.4642065040666974E-3</v>
      </c>
      <c r="C26" s="397">
        <v>8.1398725635066591E-3</v>
      </c>
      <c r="D26" s="472" t="s">
        <v>226</v>
      </c>
      <c r="E26" s="397">
        <v>3.7318898741923279E-3</v>
      </c>
      <c r="F26" s="398">
        <v>5.6480802014884828E-3</v>
      </c>
      <c r="H26" s="5"/>
      <c r="I26" s="5"/>
    </row>
    <row r="27" spans="1:9" x14ac:dyDescent="0.25">
      <c r="A27" s="387" t="s">
        <v>206</v>
      </c>
      <c r="B27" s="388">
        <v>2.4351934696021066E-2</v>
      </c>
      <c r="C27" s="388">
        <v>1.7527582379049004E-2</v>
      </c>
      <c r="D27" s="473" t="s">
        <v>226</v>
      </c>
      <c r="E27" s="388">
        <v>4.7289469258073183E-3</v>
      </c>
      <c r="F27" s="389">
        <v>9.0525649494468501E-3</v>
      </c>
      <c r="H27" s="5"/>
      <c r="I27" s="5"/>
    </row>
    <row r="28" spans="1:9" x14ac:dyDescent="0.25">
      <c r="A28" s="394" t="s">
        <v>207</v>
      </c>
      <c r="B28" s="397">
        <v>8.4362732552275654E-4</v>
      </c>
      <c r="C28" s="397">
        <v>3.5253401155527914E-3</v>
      </c>
      <c r="D28" s="472" t="s">
        <v>226</v>
      </c>
      <c r="E28" s="397">
        <v>2.3621915494305744E-3</v>
      </c>
      <c r="F28" s="398">
        <v>1.2508892172699636E-2</v>
      </c>
      <c r="H28" s="5"/>
    </row>
    <row r="29" spans="1:9" x14ac:dyDescent="0.25">
      <c r="A29" s="387" t="s">
        <v>208</v>
      </c>
      <c r="B29" s="388">
        <v>4.6848890688721417E-3</v>
      </c>
      <c r="C29" s="388">
        <v>4.7805905046844829E-3</v>
      </c>
      <c r="D29" s="473" t="s">
        <v>226</v>
      </c>
      <c r="E29" s="388">
        <v>3.0507570510905222E-2</v>
      </c>
      <c r="F29" s="389">
        <v>5.2526456820025779E-3</v>
      </c>
      <c r="I29" s="5"/>
    </row>
    <row r="30" spans="1:9" ht="13.8" thickBot="1" x14ac:dyDescent="0.3">
      <c r="A30" s="468" t="s">
        <v>209</v>
      </c>
      <c r="B30" s="415">
        <v>1.1282424724765719E-2</v>
      </c>
      <c r="C30" s="415">
        <v>1.1275358216119804E-2</v>
      </c>
      <c r="D30" s="787" t="s">
        <v>226</v>
      </c>
      <c r="E30" s="415">
        <v>1.9082280341047833E-3</v>
      </c>
      <c r="F30" s="416">
        <v>6.8950766162989704E-4</v>
      </c>
      <c r="G30" s="713"/>
    </row>
    <row r="31" spans="1:9" x14ac:dyDescent="0.25">
      <c r="A31" s="72" t="s">
        <v>227</v>
      </c>
      <c r="B31" s="1"/>
      <c r="C31" s="1"/>
      <c r="D31" s="1"/>
      <c r="E31" s="1"/>
      <c r="F31" s="1"/>
      <c r="G31" s="5"/>
    </row>
    <row r="32" spans="1:9" x14ac:dyDescent="0.25">
      <c r="A32" s="790"/>
      <c r="B32" s="1"/>
      <c r="C32" s="1"/>
      <c r="D32" s="1"/>
      <c r="E32" s="1"/>
      <c r="F32" s="1"/>
      <c r="G32" s="5"/>
    </row>
    <row r="33" spans="1:7" ht="25.5" customHeight="1" thickBot="1" x14ac:dyDescent="0.3">
      <c r="A33" s="1053" t="s">
        <v>604</v>
      </c>
      <c r="B33" s="1053"/>
      <c r="C33" s="1053"/>
      <c r="D33" s="1053"/>
      <c r="E33" s="1053"/>
      <c r="F33" s="1053"/>
      <c r="G33" s="1053"/>
    </row>
    <row r="34" spans="1:7" ht="13.8" thickBot="1" x14ac:dyDescent="0.3">
      <c r="A34" s="390"/>
      <c r="B34" s="391" t="s">
        <v>900</v>
      </c>
      <c r="C34" s="391" t="s">
        <v>901</v>
      </c>
      <c r="D34" s="391" t="s">
        <v>902</v>
      </c>
      <c r="E34" s="391" t="s">
        <v>903</v>
      </c>
      <c r="F34" s="392" t="s">
        <v>904</v>
      </c>
      <c r="G34" s="399" t="s">
        <v>905</v>
      </c>
    </row>
    <row r="35" spans="1:7" ht="13.8" thickBot="1" x14ac:dyDescent="0.3">
      <c r="A35" s="477" t="s">
        <v>180</v>
      </c>
      <c r="B35" s="617">
        <v>73.383192339997308</v>
      </c>
      <c r="C35" s="617">
        <v>81.090782492429284</v>
      </c>
      <c r="D35" s="826" t="s">
        <v>226</v>
      </c>
      <c r="E35" s="617">
        <v>84.87430838641643</v>
      </c>
      <c r="F35" s="618">
        <v>78.491973474107724</v>
      </c>
      <c r="G35" s="400">
        <v>-7.5197489483521451E-2</v>
      </c>
    </row>
    <row r="36" spans="1:7" ht="13.8" thickTop="1" x14ac:dyDescent="0.25">
      <c r="A36" s="393" t="s">
        <v>199</v>
      </c>
      <c r="B36" s="31">
        <v>70.382086402572327</v>
      </c>
      <c r="C36" s="31">
        <v>77.689005412362164</v>
      </c>
      <c r="D36" s="827" t="s">
        <v>226</v>
      </c>
      <c r="E36" s="31">
        <v>81.494253346401663</v>
      </c>
      <c r="F36" s="32">
        <v>77.089515500971316</v>
      </c>
      <c r="G36" s="403">
        <v>-5.404967423540219E-2</v>
      </c>
    </row>
    <row r="37" spans="1:7" x14ac:dyDescent="0.25">
      <c r="A37" s="384" t="s">
        <v>200</v>
      </c>
      <c r="B37" s="29">
        <v>138.09051791934695</v>
      </c>
      <c r="C37" s="29">
        <v>190.71431035511455</v>
      </c>
      <c r="D37" s="824" t="s">
        <v>226</v>
      </c>
      <c r="E37" s="29">
        <v>168.18031729217043</v>
      </c>
      <c r="F37" s="30">
        <v>136.82909433957713</v>
      </c>
      <c r="G37" s="401">
        <v>-0.18641434061590301</v>
      </c>
    </row>
    <row r="38" spans="1:7" x14ac:dyDescent="0.25">
      <c r="A38" s="394" t="s">
        <v>201</v>
      </c>
      <c r="B38" s="619">
        <v>116.48805478772533</v>
      </c>
      <c r="C38" s="619">
        <v>119.29943065740504</v>
      </c>
      <c r="D38" s="640" t="s">
        <v>226</v>
      </c>
      <c r="E38" s="619">
        <v>77.197782509589601</v>
      </c>
      <c r="F38" s="620">
        <v>106.98801725495167</v>
      </c>
      <c r="G38" s="404">
        <v>0.38589495419329545</v>
      </c>
    </row>
    <row r="39" spans="1:7" x14ac:dyDescent="0.25">
      <c r="A39" s="384" t="s">
        <v>202</v>
      </c>
      <c r="B39" s="29">
        <v>110.64139026545597</v>
      </c>
      <c r="C39" s="29">
        <v>147.30225720341969</v>
      </c>
      <c r="D39" s="824" t="s">
        <v>226</v>
      </c>
      <c r="E39" s="29">
        <v>76.864628613989581</v>
      </c>
      <c r="F39" s="30">
        <v>73.791007054634647</v>
      </c>
      <c r="G39" s="401">
        <v>-3.9987463867034445E-2</v>
      </c>
    </row>
    <row r="40" spans="1:7" x14ac:dyDescent="0.25">
      <c r="A40" s="394" t="s">
        <v>203</v>
      </c>
      <c r="B40" s="619">
        <v>66.713758621174094</v>
      </c>
      <c r="C40" s="619">
        <v>87.744523470839852</v>
      </c>
      <c r="D40" s="640" t="s">
        <v>226</v>
      </c>
      <c r="E40" s="619">
        <v>105.33175219125168</v>
      </c>
      <c r="F40" s="620">
        <v>66.798951828051997</v>
      </c>
      <c r="G40" s="404">
        <v>-0.36582321628178538</v>
      </c>
    </row>
    <row r="41" spans="1:7" x14ac:dyDescent="0.25">
      <c r="A41" s="384" t="s">
        <v>204</v>
      </c>
      <c r="B41" s="29">
        <v>93.553332990011555</v>
      </c>
      <c r="C41" s="29">
        <v>135.98676638612849</v>
      </c>
      <c r="D41" s="824" t="s">
        <v>226</v>
      </c>
      <c r="E41" s="29">
        <v>88.677557708669809</v>
      </c>
      <c r="F41" s="30">
        <v>69.036195247735378</v>
      </c>
      <c r="G41" s="401">
        <v>-0.22149191935869184</v>
      </c>
    </row>
    <row r="42" spans="1:7" x14ac:dyDescent="0.25">
      <c r="A42" s="394" t="s">
        <v>205</v>
      </c>
      <c r="B42" s="619">
        <v>119.84691006855677</v>
      </c>
      <c r="C42" s="619">
        <v>122.30418176400684</v>
      </c>
      <c r="D42" s="640" t="s">
        <v>226</v>
      </c>
      <c r="E42" s="619">
        <v>77.050365525085482</v>
      </c>
      <c r="F42" s="620">
        <v>76.441275542241357</v>
      </c>
      <c r="G42" s="404">
        <v>-7.9050888168183953E-3</v>
      </c>
    </row>
    <row r="43" spans="1:7" x14ac:dyDescent="0.25">
      <c r="A43" s="384" t="s">
        <v>206</v>
      </c>
      <c r="B43" s="29">
        <v>179.67232951697014</v>
      </c>
      <c r="C43" s="29">
        <v>143.17841459975736</v>
      </c>
      <c r="D43" s="824" t="s">
        <v>226</v>
      </c>
      <c r="E43" s="29">
        <v>74.814081094445498</v>
      </c>
      <c r="F43" s="30">
        <v>67.965187730789452</v>
      </c>
      <c r="G43" s="401">
        <v>-9.1545512067574331E-2</v>
      </c>
    </row>
    <row r="44" spans="1:7" x14ac:dyDescent="0.25">
      <c r="A44" s="394" t="s">
        <v>207</v>
      </c>
      <c r="B44" s="619">
        <v>274.50906526364389</v>
      </c>
      <c r="C44" s="619">
        <v>504.56526446780498</v>
      </c>
      <c r="D44" s="640" t="s">
        <v>226</v>
      </c>
      <c r="E44" s="619">
        <v>270.7236668677574</v>
      </c>
      <c r="F44" s="620">
        <v>846.22161478886562</v>
      </c>
      <c r="G44" s="404">
        <v>2.125776274307877</v>
      </c>
    </row>
    <row r="45" spans="1:7" x14ac:dyDescent="0.25">
      <c r="A45" s="384" t="s">
        <v>208</v>
      </c>
      <c r="B45" s="29">
        <v>281.29346824491938</v>
      </c>
      <c r="C45" s="29">
        <v>332.24565978919742</v>
      </c>
      <c r="D45" s="824" t="s">
        <v>226</v>
      </c>
      <c r="E45" s="29">
        <v>674.60095350260372</v>
      </c>
      <c r="F45" s="30">
        <v>90.912209058268559</v>
      </c>
      <c r="G45" s="401">
        <v>-0.86523557580782806</v>
      </c>
    </row>
    <row r="46" spans="1:7" ht="13.8" thickBot="1" x14ac:dyDescent="0.3">
      <c r="A46" s="468" t="s">
        <v>209</v>
      </c>
      <c r="B46" s="615">
        <v>403.16398995240945</v>
      </c>
      <c r="C46" s="615">
        <v>307.8884296475444</v>
      </c>
      <c r="D46" s="643" t="s">
        <v>226</v>
      </c>
      <c r="E46" s="615">
        <v>118.67232326827698</v>
      </c>
      <c r="F46" s="616">
        <v>102.57712442745877</v>
      </c>
      <c r="G46" s="406">
        <v>-0.13562723301904644</v>
      </c>
    </row>
    <row r="47" spans="1:7" x14ac:dyDescent="0.25">
      <c r="A47" s="72" t="s">
        <v>227</v>
      </c>
    </row>
  </sheetData>
  <mergeCells count="3">
    <mergeCell ref="A1:G1"/>
    <mergeCell ref="A17:G17"/>
    <mergeCell ref="A33:G33"/>
  </mergeCells>
  <pageMargins left="0.78740157480314965" right="0.59055118110236227" top="0.78740157480314965" bottom="0.39370078740157483" header="0" footer="0.39370078740157483"/>
  <pageSetup paperSize="9" fitToHeight="0" orientation="portrait" r:id="rId1"/>
  <headerFooter scaleWithDoc="0">
    <oddFooter>&amp;R&amp;9&amp;P</oddFooter>
  </headerFooter>
  <legacyDrawingHF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5"/>
  <sheetViews>
    <sheetView showZeros="0" workbookViewId="0"/>
  </sheetViews>
  <sheetFormatPr baseColWidth="10" defaultRowHeight="13.2" x14ac:dyDescent="0.25"/>
  <cols>
    <col min="1" max="1" width="19.33203125" customWidth="1"/>
    <col min="2" max="2" width="10.88671875" bestFit="1" customWidth="1"/>
    <col min="3" max="5" width="9.88671875" bestFit="1" customWidth="1"/>
    <col min="6" max="6" width="10.33203125" customWidth="1"/>
    <col min="7" max="7" width="9.88671875" bestFit="1" customWidth="1"/>
    <col min="8" max="8" width="9.88671875" customWidth="1"/>
    <col min="9" max="9" width="9.88671875" bestFit="1" customWidth="1"/>
    <col min="10" max="10" width="10.88671875" bestFit="1" customWidth="1"/>
    <col min="11" max="11" width="10.44140625" bestFit="1" customWidth="1"/>
    <col min="12" max="14" width="9.88671875" bestFit="1" customWidth="1"/>
  </cols>
  <sheetData>
    <row r="1" spans="1:14" ht="13.8" thickBot="1" x14ac:dyDescent="0.3">
      <c r="A1" s="1055" t="s">
        <v>546</v>
      </c>
      <c r="B1" s="1055"/>
      <c r="C1" s="1055"/>
      <c r="D1" s="1055"/>
      <c r="E1" s="1055"/>
      <c r="F1" s="1055"/>
      <c r="G1" s="1055"/>
      <c r="H1" s="1055"/>
      <c r="I1" s="1055"/>
      <c r="J1" s="1055"/>
      <c r="K1" s="1055"/>
      <c r="L1" s="1055"/>
      <c r="M1" s="1055"/>
      <c r="N1" s="1055"/>
    </row>
    <row r="2" spans="1:14" ht="13.8" thickBot="1" x14ac:dyDescent="0.3">
      <c r="A2" s="405"/>
      <c r="B2" s="423" t="s">
        <v>180</v>
      </c>
      <c r="C2" s="8" t="s">
        <v>181</v>
      </c>
      <c r="D2" s="9" t="s">
        <v>182</v>
      </c>
      <c r="E2" s="47" t="s">
        <v>183</v>
      </c>
      <c r="F2" s="47" t="s">
        <v>184</v>
      </c>
      <c r="G2" s="47" t="s">
        <v>185</v>
      </c>
      <c r="H2" s="47" t="s">
        <v>186</v>
      </c>
      <c r="I2" s="47" t="s">
        <v>187</v>
      </c>
      <c r="J2" s="47" t="s">
        <v>188</v>
      </c>
      <c r="K2" s="47" t="s">
        <v>189</v>
      </c>
      <c r="L2" s="47" t="s">
        <v>190</v>
      </c>
      <c r="M2" s="47" t="s">
        <v>191</v>
      </c>
      <c r="N2" s="407" t="s">
        <v>192</v>
      </c>
    </row>
    <row r="3" spans="1:14" ht="13.8" thickBot="1" x14ac:dyDescent="0.3">
      <c r="A3" s="477" t="s">
        <v>180</v>
      </c>
      <c r="B3" s="426">
        <v>572041058.64122105</v>
      </c>
      <c r="C3" s="382">
        <v>35127418.564520009</v>
      </c>
      <c r="D3" s="427">
        <v>31957504.479829971</v>
      </c>
      <c r="E3" s="428">
        <v>40656464.214619987</v>
      </c>
      <c r="F3" s="428">
        <v>49899858.712800033</v>
      </c>
      <c r="G3" s="428">
        <v>53297134.643369995</v>
      </c>
      <c r="H3" s="428">
        <v>66758314.299660005</v>
      </c>
      <c r="I3" s="428">
        <v>64224157.756049991</v>
      </c>
      <c r="J3" s="428">
        <v>57056649.060009986</v>
      </c>
      <c r="K3" s="428">
        <v>55569894.239660032</v>
      </c>
      <c r="L3" s="428">
        <v>41775390.906109996</v>
      </c>
      <c r="M3" s="428">
        <v>35847973.622201003</v>
      </c>
      <c r="N3" s="383">
        <v>39870298.142390028</v>
      </c>
    </row>
    <row r="4" spans="1:14" ht="13.8" thickTop="1" x14ac:dyDescent="0.25">
      <c r="A4" s="437" t="s">
        <v>195</v>
      </c>
      <c r="B4" s="438">
        <v>556890584.46524012</v>
      </c>
      <c r="C4" s="16">
        <v>35024383.658890009</v>
      </c>
      <c r="D4" s="23">
        <v>31832091.891629972</v>
      </c>
      <c r="E4" s="38">
        <v>40531118.533879988</v>
      </c>
      <c r="F4" s="38">
        <v>49899858.712800033</v>
      </c>
      <c r="G4" s="38">
        <v>47701053.442879997</v>
      </c>
      <c r="H4" s="38">
        <v>65800647.870230004</v>
      </c>
      <c r="I4" s="38">
        <v>64177822.245129988</v>
      </c>
      <c r="J4" s="38">
        <v>56281644.651999988</v>
      </c>
      <c r="K4" s="38">
        <v>51457448.587960035</v>
      </c>
      <c r="L4" s="38">
        <v>38923528.963249996</v>
      </c>
      <c r="M4" s="38">
        <v>35507781.940220006</v>
      </c>
      <c r="N4" s="439">
        <v>39753203.966370031</v>
      </c>
    </row>
    <row r="5" spans="1:14" x14ac:dyDescent="0.25">
      <c r="A5" s="387" t="s">
        <v>196</v>
      </c>
      <c r="B5" s="429">
        <v>428672.13349799998</v>
      </c>
      <c r="C5" s="430">
        <v>103034.90563000001</v>
      </c>
      <c r="D5" s="431">
        <v>125412.5882</v>
      </c>
      <c r="E5" s="432">
        <v>125345.68074</v>
      </c>
      <c r="F5" s="432">
        <v>0</v>
      </c>
      <c r="G5" s="432">
        <v>0</v>
      </c>
      <c r="H5" s="432">
        <v>0</v>
      </c>
      <c r="I5" s="432">
        <v>0</v>
      </c>
      <c r="J5" s="432">
        <v>0</v>
      </c>
      <c r="K5" s="432">
        <v>0</v>
      </c>
      <c r="L5" s="432">
        <v>0</v>
      </c>
      <c r="M5" s="471" t="s">
        <v>225</v>
      </c>
      <c r="N5" s="433">
        <v>65994.66416</v>
      </c>
    </row>
    <row r="6" spans="1:14" x14ac:dyDescent="0.25">
      <c r="A6" s="928" t="s">
        <v>197</v>
      </c>
      <c r="B6" s="937">
        <v>14675169.776242999</v>
      </c>
      <c r="C6" s="929">
        <v>0</v>
      </c>
      <c r="D6" s="938">
        <v>0</v>
      </c>
      <c r="E6" s="938">
        <v>0</v>
      </c>
      <c r="F6" s="938">
        <v>0</v>
      </c>
      <c r="G6" s="938">
        <v>5596081.2004899997</v>
      </c>
      <c r="H6" s="938">
        <v>937235.85728999996</v>
      </c>
      <c r="I6" s="946" t="s">
        <v>225</v>
      </c>
      <c r="J6" s="938">
        <v>775004.4080099999</v>
      </c>
      <c r="K6" s="938">
        <v>4112445.6517000003</v>
      </c>
      <c r="L6" s="938">
        <v>2851861.9428600003</v>
      </c>
      <c r="M6" s="938">
        <v>331307.38721299998</v>
      </c>
      <c r="N6" s="939">
        <v>51099.511859999999</v>
      </c>
    </row>
    <row r="7" spans="1:14" ht="13.8" thickBot="1" x14ac:dyDescent="0.3">
      <c r="A7" s="408" t="s">
        <v>198</v>
      </c>
      <c r="B7" s="1022">
        <v>46632.266239999997</v>
      </c>
      <c r="C7" s="45">
        <v>0</v>
      </c>
      <c r="D7" s="932">
        <v>0</v>
      </c>
      <c r="E7" s="1023">
        <v>0</v>
      </c>
      <c r="F7" s="1023">
        <v>0</v>
      </c>
      <c r="G7" s="1023">
        <v>0</v>
      </c>
      <c r="H7" s="1023">
        <v>20430.57214</v>
      </c>
      <c r="I7" s="1023">
        <v>26201.694100000001</v>
      </c>
      <c r="J7" s="1023">
        <v>0</v>
      </c>
      <c r="K7" s="1023">
        <v>0</v>
      </c>
      <c r="L7" s="1023">
        <v>0</v>
      </c>
      <c r="M7" s="1023">
        <v>0</v>
      </c>
      <c r="N7" s="409">
        <v>0</v>
      </c>
    </row>
    <row r="8" spans="1:14" x14ac:dyDescent="0.25">
      <c r="A8" s="72" t="s">
        <v>224</v>
      </c>
    </row>
    <row r="10" spans="1:14" ht="13.8" thickBot="1" x14ac:dyDescent="0.3">
      <c r="A10" s="1056" t="s">
        <v>547</v>
      </c>
      <c r="B10" s="1056"/>
      <c r="C10" s="1056"/>
      <c r="D10" s="1056"/>
      <c r="E10" s="1056"/>
      <c r="F10" s="1056"/>
      <c r="G10" s="1056"/>
      <c r="H10" s="1056"/>
      <c r="I10" s="1056"/>
      <c r="J10" s="1056"/>
      <c r="K10" s="1056"/>
      <c r="L10" s="1056"/>
      <c r="M10" s="1056"/>
      <c r="N10" s="1056"/>
    </row>
    <row r="11" spans="1:14" ht="13.8" thickBot="1" x14ac:dyDescent="0.3">
      <c r="A11" s="405"/>
      <c r="B11" s="423" t="s">
        <v>180</v>
      </c>
      <c r="C11" s="8" t="s">
        <v>181</v>
      </c>
      <c r="D11" s="9" t="s">
        <v>182</v>
      </c>
      <c r="E11" s="47" t="s">
        <v>183</v>
      </c>
      <c r="F11" s="47" t="s">
        <v>184</v>
      </c>
      <c r="G11" s="47" t="s">
        <v>185</v>
      </c>
      <c r="H11" s="47" t="s">
        <v>186</v>
      </c>
      <c r="I11" s="47" t="s">
        <v>187</v>
      </c>
      <c r="J11" s="47" t="s">
        <v>188</v>
      </c>
      <c r="K11" s="47" t="s">
        <v>189</v>
      </c>
      <c r="L11" s="47" t="s">
        <v>190</v>
      </c>
      <c r="M11" s="47" t="s">
        <v>191</v>
      </c>
      <c r="N11" s="407" t="s">
        <v>192</v>
      </c>
    </row>
    <row r="12" spans="1:14" ht="13.8" thickBot="1" x14ac:dyDescent="0.3">
      <c r="A12" s="435" t="s">
        <v>180</v>
      </c>
      <c r="B12" s="436">
        <v>1</v>
      </c>
      <c r="C12" s="385">
        <v>6.1407163059167061E-2</v>
      </c>
      <c r="D12" s="385">
        <v>5.5865752985876885E-2</v>
      </c>
      <c r="E12" s="385">
        <v>7.1072632987555104E-2</v>
      </c>
      <c r="F12" s="385">
        <v>8.7231253699390082E-2</v>
      </c>
      <c r="G12" s="385">
        <v>9.3170120987412328E-2</v>
      </c>
      <c r="H12" s="385">
        <v>0.11670196271965542</v>
      </c>
      <c r="I12" s="385">
        <v>0.11227193710291135</v>
      </c>
      <c r="J12" s="385">
        <v>9.9742226887590241E-2</v>
      </c>
      <c r="K12" s="385">
        <v>9.7143191734621562E-2</v>
      </c>
      <c r="L12" s="385">
        <v>7.3028658126987944E-2</v>
      </c>
      <c r="M12" s="385">
        <v>6.2666784281798421E-2</v>
      </c>
      <c r="N12" s="385">
        <v>6.9698315427033558E-2</v>
      </c>
    </row>
    <row r="13" spans="1:14" ht="13.8" thickTop="1" x14ac:dyDescent="0.25">
      <c r="A13" s="437" t="s">
        <v>195</v>
      </c>
      <c r="B13" s="19">
        <v>1</v>
      </c>
      <c r="C13" s="20">
        <v>6.2892756020507215E-2</v>
      </c>
      <c r="D13" s="20">
        <v>5.7160405974895523E-2</v>
      </c>
      <c r="E13" s="20">
        <v>7.278111655057054E-2</v>
      </c>
      <c r="F13" s="20">
        <v>8.9604421595162867E-2</v>
      </c>
      <c r="G13" s="20">
        <v>8.565606022713676E-2</v>
      </c>
      <c r="H13" s="20">
        <v>0.11815722819845437</v>
      </c>
      <c r="I13" s="20">
        <v>0.11524314476740058</v>
      </c>
      <c r="J13" s="20">
        <v>0.1010640980867813</v>
      </c>
      <c r="K13" s="20">
        <v>9.240136217668786E-2</v>
      </c>
      <c r="L13" s="20">
        <v>6.9894392272095443E-2</v>
      </c>
      <c r="M13" s="20">
        <v>6.3760787003279501E-2</v>
      </c>
      <c r="N13" s="20">
        <v>7.1384227127027924E-2</v>
      </c>
    </row>
    <row r="14" spans="1:14" x14ac:dyDescent="0.25">
      <c r="A14" s="387" t="s">
        <v>196</v>
      </c>
      <c r="B14" s="434">
        <v>1</v>
      </c>
      <c r="C14" s="388">
        <v>0.24035830085157781</v>
      </c>
      <c r="D14" s="388">
        <v>0.29256062710823522</v>
      </c>
      <c r="E14" s="388">
        <v>0.29240454637713187</v>
      </c>
      <c r="F14" s="388">
        <v>0</v>
      </c>
      <c r="G14" s="388">
        <v>0</v>
      </c>
      <c r="H14" s="388">
        <v>0</v>
      </c>
      <c r="I14" s="388">
        <v>0</v>
      </c>
      <c r="J14" s="388">
        <v>0</v>
      </c>
      <c r="K14" s="388">
        <v>0</v>
      </c>
      <c r="L14" s="388">
        <v>0</v>
      </c>
      <c r="M14" s="471" t="s">
        <v>225</v>
      </c>
      <c r="N14" s="388">
        <v>0.1539513744956503</v>
      </c>
    </row>
    <row r="15" spans="1:14" x14ac:dyDescent="0.25">
      <c r="A15" s="928" t="s">
        <v>197</v>
      </c>
      <c r="B15" s="947">
        <v>1</v>
      </c>
      <c r="C15" s="934">
        <v>0</v>
      </c>
      <c r="D15" s="934">
        <v>0</v>
      </c>
      <c r="E15" s="934">
        <v>0</v>
      </c>
      <c r="F15" s="934">
        <v>0</v>
      </c>
      <c r="G15" s="934">
        <v>0.38132991207701422</v>
      </c>
      <c r="H15" s="934">
        <v>6.3865418361786233E-2</v>
      </c>
      <c r="I15" s="946" t="s">
        <v>225</v>
      </c>
      <c r="J15" s="934">
        <v>5.2810592301604661E-2</v>
      </c>
      <c r="K15" s="934">
        <v>0.28023155536895128</v>
      </c>
      <c r="L15" s="934">
        <v>0.19433246676823848</v>
      </c>
      <c r="M15" s="934">
        <v>2.2576051402780992E-2</v>
      </c>
      <c r="N15" s="934">
        <v>3.4820388887577165E-3</v>
      </c>
    </row>
    <row r="16" spans="1:14" ht="13.8" thickBot="1" x14ac:dyDescent="0.3">
      <c r="A16" s="408" t="s">
        <v>198</v>
      </c>
      <c r="B16" s="1024">
        <v>1</v>
      </c>
      <c r="C16" s="1025">
        <v>0</v>
      </c>
      <c r="D16" s="1025">
        <v>0</v>
      </c>
      <c r="E16" s="1025">
        <v>0</v>
      </c>
      <c r="F16" s="1025">
        <v>0</v>
      </c>
      <c r="G16" s="1025">
        <v>0</v>
      </c>
      <c r="H16" s="1025">
        <v>0.43812093615289843</v>
      </c>
      <c r="I16" s="1025">
        <v>0.56187906384710162</v>
      </c>
      <c r="J16" s="1025">
        <v>0</v>
      </c>
      <c r="K16" s="1025">
        <v>0</v>
      </c>
      <c r="L16" s="1025">
        <v>0</v>
      </c>
      <c r="M16" s="1025">
        <v>0</v>
      </c>
      <c r="N16" s="1025">
        <v>0</v>
      </c>
    </row>
    <row r="17" spans="1:16" x14ac:dyDescent="0.25">
      <c r="A17" s="72" t="s">
        <v>224</v>
      </c>
      <c r="B17" s="1"/>
      <c r="C17" s="1"/>
      <c r="D17" s="1"/>
      <c r="E17" s="1"/>
      <c r="F17" s="1"/>
      <c r="G17" s="1"/>
      <c r="H17" s="98"/>
      <c r="I17" s="1"/>
    </row>
    <row r="18" spans="1:16" ht="13.5" customHeight="1" x14ac:dyDescent="0.25">
      <c r="A18" s="72"/>
      <c r="B18" s="1"/>
      <c r="C18" s="1"/>
      <c r="D18" s="1"/>
      <c r="E18" s="1"/>
      <c r="F18" s="1"/>
      <c r="G18" s="1"/>
      <c r="H18" s="98"/>
      <c r="I18" s="1"/>
    </row>
    <row r="19" spans="1:16" ht="13.8" thickBot="1" x14ac:dyDescent="0.3">
      <c r="A19" s="1056" t="s">
        <v>548</v>
      </c>
      <c r="B19" s="1056"/>
      <c r="C19" s="1056"/>
      <c r="D19" s="1056"/>
      <c r="E19" s="1056"/>
      <c r="F19" s="1056"/>
      <c r="G19" s="1056"/>
      <c r="H19" s="1056"/>
      <c r="I19" s="1056"/>
      <c r="J19" s="1056"/>
      <c r="K19" s="1056"/>
      <c r="L19" s="1056"/>
      <c r="M19" s="1056"/>
      <c r="N19" s="1056"/>
    </row>
    <row r="20" spans="1:16" ht="13.8" thickBot="1" x14ac:dyDescent="0.3">
      <c r="A20" s="405"/>
      <c r="B20" s="423" t="s">
        <v>180</v>
      </c>
      <c r="C20" s="8" t="s">
        <v>181</v>
      </c>
      <c r="D20" s="9" t="s">
        <v>182</v>
      </c>
      <c r="E20" s="47" t="s">
        <v>183</v>
      </c>
      <c r="F20" s="47" t="s">
        <v>184</v>
      </c>
      <c r="G20" s="47" t="s">
        <v>185</v>
      </c>
      <c r="H20" s="47" t="s">
        <v>186</v>
      </c>
      <c r="I20" s="47" t="s">
        <v>187</v>
      </c>
      <c r="J20" s="47" t="s">
        <v>188</v>
      </c>
      <c r="K20" s="47" t="s">
        <v>189</v>
      </c>
      <c r="L20" s="47" t="s">
        <v>190</v>
      </c>
      <c r="M20" s="47" t="s">
        <v>191</v>
      </c>
      <c r="N20" s="407" t="s">
        <v>192</v>
      </c>
    </row>
    <row r="21" spans="1:16" ht="13.8" thickBot="1" x14ac:dyDescent="0.3">
      <c r="A21" s="435" t="s">
        <v>180</v>
      </c>
      <c r="B21" s="436">
        <v>1</v>
      </c>
      <c r="C21" s="385">
        <v>1</v>
      </c>
      <c r="D21" s="385">
        <v>1</v>
      </c>
      <c r="E21" s="385">
        <v>1</v>
      </c>
      <c r="F21" s="385">
        <v>1</v>
      </c>
      <c r="G21" s="385">
        <v>1</v>
      </c>
      <c r="H21" s="385">
        <v>1</v>
      </c>
      <c r="I21" s="385">
        <v>1</v>
      </c>
      <c r="J21" s="385">
        <v>1</v>
      </c>
      <c r="K21" s="385">
        <v>1</v>
      </c>
      <c r="L21" s="385">
        <v>1</v>
      </c>
      <c r="M21" s="385">
        <v>1</v>
      </c>
      <c r="N21" s="385">
        <v>1</v>
      </c>
    </row>
    <row r="22" spans="1:16" ht="13.8" thickTop="1" x14ac:dyDescent="0.25">
      <c r="A22" s="437" t="s">
        <v>195</v>
      </c>
      <c r="B22" s="19">
        <v>0.97351505814640626</v>
      </c>
      <c r="C22" s="20">
        <v>0.99706682387034073</v>
      </c>
      <c r="D22" s="20">
        <v>0.99607564513433289</v>
      </c>
      <c r="E22" s="20">
        <v>0.9969169556880717</v>
      </c>
      <c r="F22" s="20">
        <v>1</v>
      </c>
      <c r="G22" s="20">
        <v>0.89500221282184567</v>
      </c>
      <c r="H22" s="20">
        <v>0.9856547242171021</v>
      </c>
      <c r="I22" s="20">
        <v>0.99927853454932014</v>
      </c>
      <c r="J22" s="20">
        <v>0.98641693087873283</v>
      </c>
      <c r="K22" s="20">
        <v>0.92599507866680519</v>
      </c>
      <c r="L22" s="20">
        <v>0.93173344686900605</v>
      </c>
      <c r="M22" s="20">
        <v>0.9905101558719539</v>
      </c>
      <c r="N22" s="20">
        <v>0.99706312263826535</v>
      </c>
    </row>
    <row r="23" spans="1:16" x14ac:dyDescent="0.25">
      <c r="A23" s="387" t="s">
        <v>196</v>
      </c>
      <c r="B23" s="434">
        <v>7.4937301618913901E-4</v>
      </c>
      <c r="C23" s="388">
        <v>2.9331761296592707E-3</v>
      </c>
      <c r="D23" s="388">
        <v>3.9243548656671349E-3</v>
      </c>
      <c r="E23" s="388">
        <v>3.0830443119282845E-3</v>
      </c>
      <c r="F23" s="388">
        <v>0</v>
      </c>
      <c r="G23" s="388">
        <v>0</v>
      </c>
      <c r="H23" s="388">
        <v>0</v>
      </c>
      <c r="I23" s="388">
        <v>0</v>
      </c>
      <c r="J23" s="388">
        <v>0</v>
      </c>
      <c r="K23" s="388">
        <v>0</v>
      </c>
      <c r="L23" s="388">
        <v>0</v>
      </c>
      <c r="M23" s="471" t="s">
        <v>225</v>
      </c>
      <c r="N23" s="388">
        <v>1.6552337763894118E-3</v>
      </c>
    </row>
    <row r="24" spans="1:16" x14ac:dyDescent="0.25">
      <c r="A24" s="928" t="s">
        <v>197</v>
      </c>
      <c r="B24" s="947">
        <v>2.5654049747934497E-2</v>
      </c>
      <c r="C24" s="934">
        <v>0</v>
      </c>
      <c r="D24" s="934">
        <v>0</v>
      </c>
      <c r="E24" s="934">
        <v>0</v>
      </c>
      <c r="F24" s="934">
        <v>0</v>
      </c>
      <c r="G24" s="934">
        <v>0.10499778717815435</v>
      </c>
      <c r="H24" s="934">
        <v>1.4039237915490225E-2</v>
      </c>
      <c r="I24" s="946" t="s">
        <v>225</v>
      </c>
      <c r="J24" s="934">
        <v>1.3583069121267183E-2</v>
      </c>
      <c r="K24" s="934">
        <v>7.400492133319489E-2</v>
      </c>
      <c r="L24" s="934">
        <v>6.8266553130993973E-2</v>
      </c>
      <c r="M24" s="934">
        <v>9.2420115765711811E-3</v>
      </c>
      <c r="N24" s="934">
        <v>1.2816435853453298E-3</v>
      </c>
      <c r="P24" s="6"/>
    </row>
    <row r="25" spans="1:16" ht="13.8" thickBot="1" x14ac:dyDescent="0.3">
      <c r="A25" s="408" t="s">
        <v>198</v>
      </c>
      <c r="B25" s="1024">
        <v>8.1519089470197151E-5</v>
      </c>
      <c r="C25" s="1025">
        <v>0</v>
      </c>
      <c r="D25" s="1025">
        <v>0</v>
      </c>
      <c r="E25" s="1025">
        <v>0</v>
      </c>
      <c r="F25" s="1025">
        <v>0</v>
      </c>
      <c r="G25" s="1025">
        <v>0</v>
      </c>
      <c r="H25" s="1025">
        <v>3.0603786740768637E-4</v>
      </c>
      <c r="I25" s="1025">
        <v>4.0797256072278769E-4</v>
      </c>
      <c r="J25" s="1025">
        <v>0</v>
      </c>
      <c r="K25" s="1025">
        <v>0</v>
      </c>
      <c r="L25" s="1025">
        <v>0</v>
      </c>
      <c r="M25" s="1025">
        <v>0</v>
      </c>
      <c r="N25" s="1025">
        <v>0</v>
      </c>
      <c r="P25" s="6"/>
    </row>
    <row r="26" spans="1:16" x14ac:dyDescent="0.25">
      <c r="A26" s="72" t="s">
        <v>224</v>
      </c>
    </row>
    <row r="28" spans="1:16" ht="13.8" thickBot="1" x14ac:dyDescent="0.3">
      <c r="A28" s="1055" t="s">
        <v>549</v>
      </c>
      <c r="B28" s="1056"/>
      <c r="C28" s="1056"/>
      <c r="D28" s="1056"/>
      <c r="E28" s="1056"/>
      <c r="F28" s="1056"/>
      <c r="G28" s="1056"/>
      <c r="H28" s="1056"/>
      <c r="I28" s="1056"/>
      <c r="J28" s="1056"/>
      <c r="K28" s="1056"/>
      <c r="L28" s="1056"/>
      <c r="M28" s="1056"/>
      <c r="N28" s="1056"/>
    </row>
    <row r="29" spans="1:16" ht="13.5" customHeight="1" thickBot="1" x14ac:dyDescent="0.3">
      <c r="A29" s="355"/>
      <c r="B29" s="1063" t="s">
        <v>906</v>
      </c>
      <c r="C29" s="1064"/>
      <c r="D29" s="1064"/>
      <c r="E29" s="1064"/>
      <c r="F29" s="1064"/>
      <c r="G29" s="1064"/>
      <c r="H29" s="1064"/>
      <c r="I29" s="1064"/>
      <c r="J29" s="1064"/>
      <c r="K29" s="1064"/>
      <c r="L29" s="1064"/>
      <c r="M29" s="1064"/>
      <c r="N29" s="1064"/>
    </row>
    <row r="30" spans="1:16" ht="13.8" thickBot="1" x14ac:dyDescent="0.3">
      <c r="A30" s="418"/>
      <c r="B30" s="419" t="s">
        <v>180</v>
      </c>
      <c r="C30" s="420" t="s">
        <v>181</v>
      </c>
      <c r="D30" s="399" t="s">
        <v>182</v>
      </c>
      <c r="E30" s="421" t="s">
        <v>183</v>
      </c>
      <c r="F30" s="421" t="s">
        <v>184</v>
      </c>
      <c r="G30" s="421" t="s">
        <v>185</v>
      </c>
      <c r="H30" s="421" t="s">
        <v>186</v>
      </c>
      <c r="I30" s="421" t="s">
        <v>187</v>
      </c>
      <c r="J30" s="421" t="s">
        <v>188</v>
      </c>
      <c r="K30" s="421" t="s">
        <v>189</v>
      </c>
      <c r="L30" s="421" t="s">
        <v>190</v>
      </c>
      <c r="M30" s="421" t="s">
        <v>191</v>
      </c>
      <c r="N30" s="422" t="s">
        <v>192</v>
      </c>
    </row>
    <row r="31" spans="1:16" ht="13.8" thickBot="1" x14ac:dyDescent="0.3">
      <c r="A31" s="444" t="s">
        <v>180</v>
      </c>
      <c r="B31" s="445">
        <v>-6.0777931517478234E-2</v>
      </c>
      <c r="C31" s="425">
        <v>-0.15486187790093986</v>
      </c>
      <c r="D31" s="446">
        <v>-0.20971456035338354</v>
      </c>
      <c r="E31" s="446">
        <v>-0.14441597421959973</v>
      </c>
      <c r="F31" s="446">
        <v>3.5167817377149246E-2</v>
      </c>
      <c r="G31" s="446">
        <v>-2.9841805846125169E-2</v>
      </c>
      <c r="H31" s="446">
        <v>0.22938832700561185</v>
      </c>
      <c r="I31" s="446">
        <v>9.3788519798552628E-2</v>
      </c>
      <c r="J31" s="446">
        <v>-0.14563470735202844</v>
      </c>
      <c r="K31" s="446">
        <v>8.3766666394715639E-2</v>
      </c>
      <c r="L31" s="446">
        <v>-0.19060581622732453</v>
      </c>
      <c r="M31" s="446">
        <v>-0.13302064590946394</v>
      </c>
      <c r="N31" s="447">
        <v>-0.238512388118301</v>
      </c>
    </row>
    <row r="32" spans="1:16" ht="13.8" thickTop="1" x14ac:dyDescent="0.25">
      <c r="A32" s="452" t="s">
        <v>195</v>
      </c>
      <c r="B32" s="453">
        <v>-3.692217013064758E-2</v>
      </c>
      <c r="C32" s="454">
        <v>-0.1573408168669459</v>
      </c>
      <c r="D32" s="455">
        <v>-0.21127464495340775</v>
      </c>
      <c r="E32" s="455">
        <v>-0.14498599997070594</v>
      </c>
      <c r="F32" s="455">
        <v>3.5167817377149246E-2</v>
      </c>
      <c r="G32" s="455">
        <v>-4.9119626184649268E-2</v>
      </c>
      <c r="H32" s="455">
        <v>0.35558677694372554</v>
      </c>
      <c r="I32" s="455">
        <v>9.3967652589206807E-2</v>
      </c>
      <c r="J32" s="455">
        <v>-0.13758123457519511</v>
      </c>
      <c r="K32" s="455">
        <v>3.4812737583502784E-2</v>
      </c>
      <c r="L32" s="455">
        <v>0.11232009536847731</v>
      </c>
      <c r="M32" s="455">
        <v>-0.13975733925968581</v>
      </c>
      <c r="N32" s="456">
        <v>-0.23671876600152908</v>
      </c>
    </row>
    <row r="33" spans="1:14" x14ac:dyDescent="0.25">
      <c r="A33" s="448" t="s">
        <v>196</v>
      </c>
      <c r="B33" s="449">
        <v>0.66252911279776705</v>
      </c>
      <c r="C33" s="424" t="s">
        <v>899</v>
      </c>
      <c r="D33" s="450">
        <v>0.58707578135166805</v>
      </c>
      <c r="E33" s="450">
        <v>9.0716316830564248E-2</v>
      </c>
      <c r="F33" s="450" t="s">
        <v>695</v>
      </c>
      <c r="G33" s="450" t="s">
        <v>695</v>
      </c>
      <c r="H33" s="450">
        <v>-1</v>
      </c>
      <c r="I33" s="450" t="s">
        <v>695</v>
      </c>
      <c r="J33" s="450" t="s">
        <v>695</v>
      </c>
      <c r="K33" s="450" t="s">
        <v>695</v>
      </c>
      <c r="L33" s="450" t="s">
        <v>695</v>
      </c>
      <c r="M33" s="474" t="s">
        <v>225</v>
      </c>
      <c r="N33" s="451">
        <v>3.0339629402703467</v>
      </c>
    </row>
    <row r="34" spans="1:14" x14ac:dyDescent="0.25">
      <c r="A34" s="951" t="s">
        <v>197</v>
      </c>
      <c r="B34" s="952">
        <v>-0.51979227474918854</v>
      </c>
      <c r="C34" s="1020" t="s">
        <v>695</v>
      </c>
      <c r="D34" s="1021" t="s">
        <v>695</v>
      </c>
      <c r="E34" s="1021" t="s">
        <v>695</v>
      </c>
      <c r="F34" s="1021" t="s">
        <v>695</v>
      </c>
      <c r="G34" s="1021">
        <v>0.17284000658606002</v>
      </c>
      <c r="H34" s="1021">
        <v>-0.83598043031348179</v>
      </c>
      <c r="I34" s="960" t="s">
        <v>225</v>
      </c>
      <c r="J34" s="1021">
        <v>-0.49088947276881456</v>
      </c>
      <c r="K34" s="1021">
        <v>1.6558663457548088</v>
      </c>
      <c r="L34" s="1021">
        <v>-0.82840843121400265</v>
      </c>
      <c r="M34" s="1021">
        <v>3.6235464963064361</v>
      </c>
      <c r="N34" s="961">
        <v>-0.80352796619769662</v>
      </c>
    </row>
    <row r="35" spans="1:14" ht="13.8" thickBot="1" x14ac:dyDescent="0.3">
      <c r="A35" s="1032" t="s">
        <v>198</v>
      </c>
      <c r="B35" s="1033" t="s">
        <v>899</v>
      </c>
      <c r="C35" s="1034">
        <v>0</v>
      </c>
      <c r="D35" s="1035">
        <v>0</v>
      </c>
      <c r="E35" s="1035">
        <v>0</v>
      </c>
      <c r="F35" s="1035">
        <v>0</v>
      </c>
      <c r="G35" s="1035">
        <v>0</v>
      </c>
      <c r="H35" s="1035" t="s">
        <v>899</v>
      </c>
      <c r="I35" s="1035" t="s">
        <v>899</v>
      </c>
      <c r="J35" s="1035">
        <v>0</v>
      </c>
      <c r="K35" s="1035">
        <v>0</v>
      </c>
      <c r="L35" s="1035">
        <v>0</v>
      </c>
      <c r="M35" s="1035">
        <v>0</v>
      </c>
      <c r="N35" s="1036">
        <v>0</v>
      </c>
    </row>
    <row r="36" spans="1:14" x14ac:dyDescent="0.25">
      <c r="A36" s="72" t="s">
        <v>224</v>
      </c>
    </row>
    <row r="38" spans="1:14" ht="13.8" thickBot="1" x14ac:dyDescent="0.3">
      <c r="A38" s="1055" t="s">
        <v>550</v>
      </c>
      <c r="B38" s="1055"/>
      <c r="C38" s="1055"/>
      <c r="D38" s="1055"/>
      <c r="E38" s="1055"/>
      <c r="F38" s="1055"/>
      <c r="G38" s="1055"/>
      <c r="H38" s="1055"/>
      <c r="I38" s="1055"/>
      <c r="J38" s="1055"/>
      <c r="K38" s="1055"/>
      <c r="L38" s="1055"/>
      <c r="M38" s="1055"/>
      <c r="N38" s="1055"/>
    </row>
    <row r="39" spans="1:14" ht="13.8" thickBot="1" x14ac:dyDescent="0.3">
      <c r="A39" s="405"/>
      <c r="B39" s="423" t="s">
        <v>180</v>
      </c>
      <c r="C39" s="8" t="s">
        <v>181</v>
      </c>
      <c r="D39" s="9" t="s">
        <v>182</v>
      </c>
      <c r="E39" s="47" t="s">
        <v>183</v>
      </c>
      <c r="F39" s="47" t="s">
        <v>184</v>
      </c>
      <c r="G39" s="47" t="s">
        <v>185</v>
      </c>
      <c r="H39" s="47" t="s">
        <v>186</v>
      </c>
      <c r="I39" s="47" t="s">
        <v>187</v>
      </c>
      <c r="J39" s="47" t="s">
        <v>188</v>
      </c>
      <c r="K39" s="47" t="s">
        <v>189</v>
      </c>
      <c r="L39" s="47" t="s">
        <v>190</v>
      </c>
      <c r="M39" s="47" t="s">
        <v>191</v>
      </c>
      <c r="N39" s="407" t="s">
        <v>192</v>
      </c>
    </row>
    <row r="40" spans="1:14" ht="13.8" thickBot="1" x14ac:dyDescent="0.3">
      <c r="A40" s="623" t="s">
        <v>180</v>
      </c>
      <c r="B40" s="625">
        <v>78.491973474107297</v>
      </c>
      <c r="C40" s="617">
        <v>74.783372988627761</v>
      </c>
      <c r="D40" s="626">
        <v>72.573444718615377</v>
      </c>
      <c r="E40" s="627">
        <v>81.130008134992295</v>
      </c>
      <c r="F40" s="627">
        <v>71.90421360559148</v>
      </c>
      <c r="G40" s="627">
        <v>80.079966812462374</v>
      </c>
      <c r="H40" s="627">
        <v>100.15349637933386</v>
      </c>
      <c r="I40" s="627">
        <v>69.588882640157252</v>
      </c>
      <c r="J40" s="627">
        <v>69.878082891365054</v>
      </c>
      <c r="K40" s="627">
        <v>80.861863003449358</v>
      </c>
      <c r="L40" s="627">
        <v>81.95611904450287</v>
      </c>
      <c r="M40" s="627">
        <v>79.340585827508178</v>
      </c>
      <c r="N40" s="618">
        <v>86.222486266365323</v>
      </c>
    </row>
    <row r="41" spans="1:14" ht="13.8" thickTop="1" x14ac:dyDescent="0.25">
      <c r="A41" s="437" t="s">
        <v>195</v>
      </c>
      <c r="B41" s="628">
        <v>76.840389415131554</v>
      </c>
      <c r="C41" s="629">
        <v>74.592757373423382</v>
      </c>
      <c r="D41" s="630">
        <v>72.321810376729204</v>
      </c>
      <c r="E41" s="631">
        <v>80.933963158312793</v>
      </c>
      <c r="F41" s="631">
        <v>71.90421360559148</v>
      </c>
      <c r="G41" s="631">
        <v>73.084200956630838</v>
      </c>
      <c r="H41" s="631">
        <v>99.587949409072522</v>
      </c>
      <c r="I41" s="631">
        <v>69.559287164728318</v>
      </c>
      <c r="J41" s="631">
        <v>69.316183526337426</v>
      </c>
      <c r="K41" s="631">
        <v>75.452068219081113</v>
      </c>
      <c r="L41" s="631">
        <v>77.797288644132337</v>
      </c>
      <c r="M41" s="631">
        <v>78.786866389285777</v>
      </c>
      <c r="N41" s="632">
        <v>86.061370416223127</v>
      </c>
    </row>
    <row r="42" spans="1:14" x14ac:dyDescent="0.25">
      <c r="A42" s="387" t="s">
        <v>196</v>
      </c>
      <c r="B42" s="633">
        <v>420.84122058744288</v>
      </c>
      <c r="C42" s="634">
        <v>569.37128869299954</v>
      </c>
      <c r="D42" s="635">
        <v>620.97618706033904</v>
      </c>
      <c r="E42" s="636">
        <v>374.31382634688555</v>
      </c>
      <c r="F42" s="636">
        <v>0</v>
      </c>
      <c r="G42" s="636">
        <v>0</v>
      </c>
      <c r="H42" s="636">
        <v>0</v>
      </c>
      <c r="I42" s="636">
        <v>0</v>
      </c>
      <c r="J42" s="636">
        <v>0</v>
      </c>
      <c r="K42" s="636">
        <v>0</v>
      </c>
      <c r="L42" s="636">
        <v>0</v>
      </c>
      <c r="M42" s="471" t="s">
        <v>225</v>
      </c>
      <c r="N42" s="637">
        <v>257.10097930777954</v>
      </c>
    </row>
    <row r="43" spans="1:14" x14ac:dyDescent="0.25">
      <c r="A43" s="928" t="s">
        <v>197</v>
      </c>
      <c r="B43" s="1026">
        <v>375.14920096347777</v>
      </c>
      <c r="C43" s="1016">
        <v>0</v>
      </c>
      <c r="D43" s="1027">
        <v>0</v>
      </c>
      <c r="E43" s="1027">
        <v>0</v>
      </c>
      <c r="F43" s="1027">
        <v>0</v>
      </c>
      <c r="G43" s="1027">
        <v>435.0642401571933</v>
      </c>
      <c r="H43" s="1027">
        <v>165.62433930006145</v>
      </c>
      <c r="I43" s="946" t="s">
        <v>225</v>
      </c>
      <c r="J43" s="1027">
        <v>169.89143871055037</v>
      </c>
      <c r="K43" s="1027">
        <v>786.09567691037114</v>
      </c>
      <c r="L43" s="1027">
        <v>303.10276543624002</v>
      </c>
      <c r="M43" s="1027">
        <v>301.65617020343399</v>
      </c>
      <c r="N43" s="1028">
        <v>214.50697802042151</v>
      </c>
    </row>
    <row r="44" spans="1:14" ht="13.8" thickBot="1" x14ac:dyDescent="0.3">
      <c r="A44" s="408" t="s">
        <v>198</v>
      </c>
      <c r="B44" s="1029">
        <v>120.33349592868035</v>
      </c>
      <c r="C44" s="621">
        <v>0</v>
      </c>
      <c r="D44" s="1030">
        <v>0</v>
      </c>
      <c r="E44" s="1031">
        <v>0</v>
      </c>
      <c r="F44" s="1031">
        <v>0</v>
      </c>
      <c r="G44" s="1031">
        <v>0</v>
      </c>
      <c r="H44" s="1031">
        <v>118.6610399305073</v>
      </c>
      <c r="I44" s="1031">
        <v>121.67065648873103</v>
      </c>
      <c r="J44" s="1031">
        <v>0</v>
      </c>
      <c r="K44" s="1031">
        <v>0</v>
      </c>
      <c r="L44" s="1031">
        <v>0</v>
      </c>
      <c r="M44" s="1031">
        <v>0</v>
      </c>
      <c r="N44" s="622">
        <v>0</v>
      </c>
    </row>
    <row r="45" spans="1:14" x14ac:dyDescent="0.25">
      <c r="A45" s="72" t="s">
        <v>224</v>
      </c>
    </row>
    <row r="47" spans="1:14" ht="27" customHeight="1" thickBot="1" x14ac:dyDescent="0.3">
      <c r="A47" s="1053" t="s">
        <v>551</v>
      </c>
      <c r="B47" s="1054"/>
      <c r="C47" s="1054"/>
      <c r="D47" s="1054"/>
      <c r="E47" s="1054"/>
      <c r="F47" s="1054"/>
      <c r="G47" s="1054"/>
      <c r="H47" s="1054"/>
      <c r="I47" s="1054"/>
      <c r="J47" s="1054"/>
      <c r="K47" s="1054"/>
      <c r="L47" s="1054"/>
      <c r="M47" s="1054"/>
      <c r="N47" s="1054"/>
    </row>
    <row r="48" spans="1:14" ht="13.5" customHeight="1" thickBot="1" x14ac:dyDescent="0.3">
      <c r="A48" s="355"/>
      <c r="B48" s="1063" t="s">
        <v>906</v>
      </c>
      <c r="C48" s="1064"/>
      <c r="D48" s="1064"/>
      <c r="E48" s="1064"/>
      <c r="F48" s="1064"/>
      <c r="G48" s="1064"/>
      <c r="H48" s="1064"/>
      <c r="I48" s="1064"/>
      <c r="J48" s="1064"/>
      <c r="K48" s="1064"/>
      <c r="L48" s="1064"/>
      <c r="M48" s="1064"/>
      <c r="N48" s="1064"/>
    </row>
    <row r="49" spans="1:14" ht="13.8" thickBot="1" x14ac:dyDescent="0.3">
      <c r="A49" s="418"/>
      <c r="B49" s="419" t="s">
        <v>180</v>
      </c>
      <c r="C49" s="420" t="s">
        <v>181</v>
      </c>
      <c r="D49" s="399" t="s">
        <v>182</v>
      </c>
      <c r="E49" s="421" t="s">
        <v>183</v>
      </c>
      <c r="F49" s="421" t="s">
        <v>184</v>
      </c>
      <c r="G49" s="421" t="s">
        <v>185</v>
      </c>
      <c r="H49" s="421" t="s">
        <v>186</v>
      </c>
      <c r="I49" s="421" t="s">
        <v>187</v>
      </c>
      <c r="J49" s="421" t="s">
        <v>188</v>
      </c>
      <c r="K49" s="421" t="s">
        <v>189</v>
      </c>
      <c r="L49" s="421" t="s">
        <v>190</v>
      </c>
      <c r="M49" s="421" t="s">
        <v>191</v>
      </c>
      <c r="N49" s="422" t="s">
        <v>192</v>
      </c>
    </row>
    <row r="50" spans="1:14" ht="13.8" thickBot="1" x14ac:dyDescent="0.3">
      <c r="A50" s="444" t="s">
        <v>180</v>
      </c>
      <c r="B50" s="445">
        <v>-7.5197489483539659E-2</v>
      </c>
      <c r="C50" s="425">
        <v>-4.5199238795040619E-3</v>
      </c>
      <c r="D50" s="446">
        <v>-0.1934328151136212</v>
      </c>
      <c r="E50" s="446">
        <v>8.0258831301549316E-2</v>
      </c>
      <c r="F50" s="446">
        <v>-0.15640659853617112</v>
      </c>
      <c r="G50" s="446">
        <v>-6.3078048952370458E-2</v>
      </c>
      <c r="H50" s="446">
        <v>0.19339078466415005</v>
      </c>
      <c r="I50" s="446">
        <v>-2.9555596926721828E-2</v>
      </c>
      <c r="J50" s="446">
        <v>-0.1953171147360766</v>
      </c>
      <c r="K50" s="446">
        <v>-6.0450377043015924E-2</v>
      </c>
      <c r="L50" s="446">
        <v>-0.26914868559589988</v>
      </c>
      <c r="M50" s="446">
        <v>-0.10802724053514801</v>
      </c>
      <c r="N50" s="447">
        <v>-5.0652549204891706E-2</v>
      </c>
    </row>
    <row r="51" spans="1:14" ht="13.8" thickTop="1" x14ac:dyDescent="0.25">
      <c r="A51" s="452" t="s">
        <v>195</v>
      </c>
      <c r="B51" s="453">
        <v>-5.5196070039354894E-2</v>
      </c>
      <c r="C51" s="454">
        <v>-7.057306716759415E-3</v>
      </c>
      <c r="D51" s="455">
        <v>-0.19532334775528259</v>
      </c>
      <c r="E51" s="455">
        <v>7.9889117586959157E-2</v>
      </c>
      <c r="F51" s="455">
        <v>-0.15640659853617112</v>
      </c>
      <c r="G51" s="455">
        <v>-0.10097888483094886</v>
      </c>
      <c r="H51" s="455">
        <v>0.30454378289487827</v>
      </c>
      <c r="I51" s="455">
        <v>-2.9435969322655575E-2</v>
      </c>
      <c r="J51" s="455">
        <v>-0.18768682200812503</v>
      </c>
      <c r="K51" s="455">
        <v>-0.10422751844205214</v>
      </c>
      <c r="L51" s="455">
        <v>-1.5960283028241262E-2</v>
      </c>
      <c r="M51" s="455">
        <v>-0.11316007075361223</v>
      </c>
      <c r="N51" s="456">
        <v>-4.8858025984249376E-2</v>
      </c>
    </row>
    <row r="52" spans="1:14" x14ac:dyDescent="0.25">
      <c r="A52" s="448" t="s">
        <v>196</v>
      </c>
      <c r="B52" s="449">
        <v>0.34155728352299874</v>
      </c>
      <c r="C52" s="424" t="s">
        <v>899</v>
      </c>
      <c r="D52" s="450">
        <v>1.927944101736581</v>
      </c>
      <c r="E52" s="450">
        <v>-0.29057776012586978</v>
      </c>
      <c r="F52" s="450" t="s">
        <v>695</v>
      </c>
      <c r="G52" s="450" t="s">
        <v>695</v>
      </c>
      <c r="H52" s="450">
        <v>-1</v>
      </c>
      <c r="I52" s="450" t="s">
        <v>695</v>
      </c>
      <c r="J52" s="450" t="s">
        <v>695</v>
      </c>
      <c r="K52" s="450" t="s">
        <v>695</v>
      </c>
      <c r="L52" s="450" t="s">
        <v>695</v>
      </c>
      <c r="M52" s="474" t="s">
        <v>225</v>
      </c>
      <c r="N52" s="451">
        <v>-0.19026897453984393</v>
      </c>
    </row>
    <row r="53" spans="1:14" x14ac:dyDescent="0.25">
      <c r="A53" s="951" t="s">
        <v>197</v>
      </c>
      <c r="B53" s="952">
        <v>-0.198035151884421</v>
      </c>
      <c r="C53" s="1020" t="s">
        <v>695</v>
      </c>
      <c r="D53" s="1021" t="s">
        <v>695</v>
      </c>
      <c r="E53" s="1021" t="s">
        <v>695</v>
      </c>
      <c r="F53" s="1021" t="s">
        <v>695</v>
      </c>
      <c r="G53" s="1021">
        <v>1.3395604542380442</v>
      </c>
      <c r="H53" s="1021">
        <v>-0.68080563719355747</v>
      </c>
      <c r="I53" s="960" t="s">
        <v>225</v>
      </c>
      <c r="J53" s="1021">
        <v>-0.52523784516549132</v>
      </c>
      <c r="K53" s="1021">
        <v>1.7499543521902807</v>
      </c>
      <c r="L53" s="1021">
        <v>-0.67819427388384779</v>
      </c>
      <c r="M53" s="1021">
        <v>-1.7660973329118979E-2</v>
      </c>
      <c r="N53" s="961">
        <v>-0.31321576019221276</v>
      </c>
    </row>
    <row r="54" spans="1:14" ht="13.8" thickBot="1" x14ac:dyDescent="0.3">
      <c r="A54" s="1032" t="s">
        <v>198</v>
      </c>
      <c r="B54" s="1033" t="s">
        <v>899</v>
      </c>
      <c r="C54" s="1034" t="s">
        <v>695</v>
      </c>
      <c r="D54" s="1035" t="s">
        <v>695</v>
      </c>
      <c r="E54" s="1035" t="s">
        <v>695</v>
      </c>
      <c r="F54" s="1035" t="s">
        <v>695</v>
      </c>
      <c r="G54" s="1035" t="s">
        <v>695</v>
      </c>
      <c r="H54" s="1035" t="s">
        <v>899</v>
      </c>
      <c r="I54" s="1035" t="s">
        <v>899</v>
      </c>
      <c r="J54" s="1035" t="s">
        <v>695</v>
      </c>
      <c r="K54" s="1035" t="s">
        <v>695</v>
      </c>
      <c r="L54" s="1035" t="s">
        <v>695</v>
      </c>
      <c r="M54" s="1035" t="s">
        <v>695</v>
      </c>
      <c r="N54" s="1036" t="s">
        <v>695</v>
      </c>
    </row>
    <row r="55" spans="1:14" x14ac:dyDescent="0.25">
      <c r="A55" s="72" t="s">
        <v>224</v>
      </c>
    </row>
  </sheetData>
  <mergeCells count="8">
    <mergeCell ref="A38:N38"/>
    <mergeCell ref="A47:N47"/>
    <mergeCell ref="B48:N48"/>
    <mergeCell ref="A1:N1"/>
    <mergeCell ref="A10:N10"/>
    <mergeCell ref="A19:N19"/>
    <mergeCell ref="A28:N28"/>
    <mergeCell ref="B29:N29"/>
  </mergeCells>
  <pageMargins left="0.78740157480314965" right="0.59055118110236227" top="0.78740157480314965" bottom="0.39370078740157483" header="0" footer="0.39370078740157483"/>
  <pageSetup paperSize="9" scale="88" fitToHeight="0" orientation="landscape" r:id="rId1"/>
  <headerFooter scaleWithDoc="0">
    <oddFooter>&amp;R&amp;9&amp;P</oddFooter>
  </headerFooter>
  <rowBreaks count="1" manualBreakCount="1">
    <brk id="37" max="13" man="1"/>
  </rowBreaks>
  <legacyDrawingHF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7"/>
  <sheetViews>
    <sheetView showZeros="0" workbookViewId="0"/>
  </sheetViews>
  <sheetFormatPr baseColWidth="10" defaultRowHeight="13.2" x14ac:dyDescent="0.25"/>
  <cols>
    <col min="1" max="1" width="23" customWidth="1"/>
    <col min="2" max="2" width="10.88671875" bestFit="1" customWidth="1"/>
    <col min="3" max="9" width="9.88671875" bestFit="1" customWidth="1"/>
    <col min="10" max="10" width="10.88671875" bestFit="1" customWidth="1"/>
    <col min="11" max="11" width="10.44140625" bestFit="1" customWidth="1"/>
    <col min="12" max="12" width="9.88671875" bestFit="1" customWidth="1"/>
    <col min="13" max="13" width="9.6640625" bestFit="1" customWidth="1"/>
    <col min="14" max="14" width="9.88671875" bestFit="1" customWidth="1"/>
  </cols>
  <sheetData>
    <row r="1" spans="1:14" ht="13.8" thickBot="1" x14ac:dyDescent="0.3">
      <c r="A1" s="1055" t="s">
        <v>540</v>
      </c>
      <c r="B1" s="1055"/>
      <c r="C1" s="1055"/>
      <c r="D1" s="1055"/>
      <c r="E1" s="1055"/>
      <c r="F1" s="1055"/>
      <c r="G1" s="1055"/>
      <c r="H1" s="1055"/>
      <c r="I1" s="1055"/>
      <c r="J1" s="1055"/>
      <c r="K1" s="1055"/>
      <c r="L1" s="1055"/>
      <c r="M1" s="1055"/>
      <c r="N1" s="1055"/>
    </row>
    <row r="2" spans="1:14" ht="13.8" thickBot="1" x14ac:dyDescent="0.3">
      <c r="A2" s="405"/>
      <c r="B2" s="423" t="s">
        <v>180</v>
      </c>
      <c r="C2" s="8" t="s">
        <v>181</v>
      </c>
      <c r="D2" s="9" t="s">
        <v>182</v>
      </c>
      <c r="E2" s="47" t="s">
        <v>183</v>
      </c>
      <c r="F2" s="47" t="s">
        <v>184</v>
      </c>
      <c r="G2" s="47" t="s">
        <v>185</v>
      </c>
      <c r="H2" s="47" t="s">
        <v>186</v>
      </c>
      <c r="I2" s="47" t="s">
        <v>187</v>
      </c>
      <c r="J2" s="47" t="s">
        <v>188</v>
      </c>
      <c r="K2" s="47" t="s">
        <v>189</v>
      </c>
      <c r="L2" s="47" t="s">
        <v>190</v>
      </c>
      <c r="M2" s="47" t="s">
        <v>191</v>
      </c>
      <c r="N2" s="407" t="s">
        <v>192</v>
      </c>
    </row>
    <row r="3" spans="1:14" ht="13.8" thickBot="1" x14ac:dyDescent="0.3">
      <c r="A3" s="477" t="s">
        <v>180</v>
      </c>
      <c r="B3" s="426">
        <v>572041058.64122105</v>
      </c>
      <c r="C3" s="382">
        <v>35127418.564520016</v>
      </c>
      <c r="D3" s="427">
        <v>31957504.479829971</v>
      </c>
      <c r="E3" s="428">
        <v>40656464.214619994</v>
      </c>
      <c r="F3" s="428">
        <v>49899858.712800004</v>
      </c>
      <c r="G3" s="428">
        <v>53297134.643369973</v>
      </c>
      <c r="H3" s="428">
        <v>66758314.29965999</v>
      </c>
      <c r="I3" s="428">
        <v>64224157.756049991</v>
      </c>
      <c r="J3" s="428">
        <v>57056649.060009994</v>
      </c>
      <c r="K3" s="428">
        <v>55569894.239660025</v>
      </c>
      <c r="L3" s="428">
        <v>41775390.906110018</v>
      </c>
      <c r="M3" s="428">
        <v>35847973.622201011</v>
      </c>
      <c r="N3" s="383">
        <v>39870298.142390035</v>
      </c>
    </row>
    <row r="4" spans="1:14" ht="13.8" thickTop="1" x14ac:dyDescent="0.25">
      <c r="A4" s="437" t="s">
        <v>199</v>
      </c>
      <c r="B4" s="438">
        <v>534435278.73583794</v>
      </c>
      <c r="C4" s="16">
        <v>34558513.314030014</v>
      </c>
      <c r="D4" s="38">
        <v>31699752.546899974</v>
      </c>
      <c r="E4" s="38">
        <v>40313578.140969992</v>
      </c>
      <c r="F4" s="38">
        <v>47076505.899030015</v>
      </c>
      <c r="G4" s="38">
        <v>44957951.869879976</v>
      </c>
      <c r="H4" s="38">
        <v>64007249.37360999</v>
      </c>
      <c r="I4" s="38">
        <v>58386856.610999987</v>
      </c>
      <c r="J4" s="38">
        <v>53615164.178009987</v>
      </c>
      <c r="K4" s="38">
        <v>48733319.012860022</v>
      </c>
      <c r="L4" s="38">
        <v>37336672.41898001</v>
      </c>
      <c r="M4" s="38">
        <v>35148170.300068006</v>
      </c>
      <c r="N4" s="439">
        <v>38601545.070500031</v>
      </c>
    </row>
    <row r="5" spans="1:14" x14ac:dyDescent="0.25">
      <c r="A5" s="387" t="s">
        <v>200</v>
      </c>
      <c r="B5" s="429">
        <v>6780716.7689529993</v>
      </c>
      <c r="C5" s="430">
        <v>72430.056030000007</v>
      </c>
      <c r="D5" s="432">
        <v>34607.028749999998</v>
      </c>
      <c r="E5" s="432">
        <v>17583.287230000002</v>
      </c>
      <c r="F5" s="432">
        <v>357440.74083000002</v>
      </c>
      <c r="G5" s="432">
        <v>490168.51637000003</v>
      </c>
      <c r="H5" s="432">
        <v>187971.92248000001</v>
      </c>
      <c r="I5" s="432">
        <v>1096058.42307</v>
      </c>
      <c r="J5" s="432">
        <v>756087.51797999977</v>
      </c>
      <c r="K5" s="432">
        <v>428366.89863999997</v>
      </c>
      <c r="L5" s="432">
        <v>2912367.5009900001</v>
      </c>
      <c r="M5" s="432">
        <v>331307.38721299998</v>
      </c>
      <c r="N5" s="433">
        <v>96327.489369999996</v>
      </c>
    </row>
    <row r="6" spans="1:14" x14ac:dyDescent="0.25">
      <c r="A6" s="417" t="s">
        <v>201</v>
      </c>
      <c r="B6" s="440">
        <v>5899008.7427299991</v>
      </c>
      <c r="C6" s="395">
        <v>0</v>
      </c>
      <c r="D6" s="829">
        <v>0</v>
      </c>
      <c r="E6" s="829">
        <v>57054.127240000002</v>
      </c>
      <c r="F6" s="829">
        <v>1183156.9180000001</v>
      </c>
      <c r="G6" s="829">
        <v>1152770.5342199998</v>
      </c>
      <c r="H6" s="829">
        <v>1460023.6779399998</v>
      </c>
      <c r="I6" s="829">
        <v>638957.71829999995</v>
      </c>
      <c r="J6" s="829">
        <v>515023.72443</v>
      </c>
      <c r="K6" s="829">
        <v>697575.76390000002</v>
      </c>
      <c r="L6" s="829">
        <v>194446.2787</v>
      </c>
      <c r="M6" s="829">
        <v>0</v>
      </c>
      <c r="N6" s="395">
        <v>0</v>
      </c>
    </row>
    <row r="7" spans="1:14" x14ac:dyDescent="0.25">
      <c r="A7" s="387" t="s">
        <v>202</v>
      </c>
      <c r="B7" s="429">
        <v>122462.8371</v>
      </c>
      <c r="C7" s="430">
        <v>0</v>
      </c>
      <c r="D7" s="432">
        <v>0</v>
      </c>
      <c r="E7" s="432">
        <v>0</v>
      </c>
      <c r="F7" s="432">
        <v>0</v>
      </c>
      <c r="G7" s="432">
        <v>0</v>
      </c>
      <c r="H7" s="432">
        <v>0</v>
      </c>
      <c r="I7" s="432">
        <v>0</v>
      </c>
      <c r="J7" s="432">
        <v>122462.8371</v>
      </c>
      <c r="K7" s="432">
        <v>0</v>
      </c>
      <c r="L7" s="432">
        <v>0</v>
      </c>
      <c r="M7" s="432">
        <v>0</v>
      </c>
      <c r="N7" s="433">
        <v>0</v>
      </c>
    </row>
    <row r="8" spans="1:14" x14ac:dyDescent="0.25">
      <c r="A8" s="417" t="s">
        <v>203</v>
      </c>
      <c r="B8" s="440">
        <v>998241.79816999997</v>
      </c>
      <c r="C8" s="395">
        <v>74255.299599999998</v>
      </c>
      <c r="D8" s="829">
        <v>79438.346950000006</v>
      </c>
      <c r="E8" s="829">
        <v>121408.6078</v>
      </c>
      <c r="F8" s="829">
        <v>122994.4145</v>
      </c>
      <c r="G8" s="829">
        <v>0</v>
      </c>
      <c r="H8" s="829">
        <v>0</v>
      </c>
      <c r="I8" s="829">
        <v>99016.080199999997</v>
      </c>
      <c r="J8" s="829">
        <v>0</v>
      </c>
      <c r="K8" s="829">
        <v>214521.42509999999</v>
      </c>
      <c r="L8" s="829">
        <v>0</v>
      </c>
      <c r="M8" s="829">
        <v>0</v>
      </c>
      <c r="N8" s="395">
        <v>286607.62401999999</v>
      </c>
    </row>
    <row r="9" spans="1:14" x14ac:dyDescent="0.25">
      <c r="A9" s="387" t="s">
        <v>204</v>
      </c>
      <c r="B9" s="429">
        <v>4841221.5333799999</v>
      </c>
      <c r="C9" s="430">
        <v>388477.90820000001</v>
      </c>
      <c r="D9" s="432">
        <v>0</v>
      </c>
      <c r="E9" s="432">
        <v>0</v>
      </c>
      <c r="F9" s="432">
        <v>1058730.9931999999</v>
      </c>
      <c r="G9" s="432">
        <v>702567.03209999995</v>
      </c>
      <c r="H9" s="432">
        <v>170719.11060000001</v>
      </c>
      <c r="I9" s="432">
        <v>1526689.6544799998</v>
      </c>
      <c r="J9" s="432">
        <v>367275.6067</v>
      </c>
      <c r="K9" s="432">
        <v>626761.22809999995</v>
      </c>
      <c r="L9" s="432">
        <v>0</v>
      </c>
      <c r="M9" s="432">
        <v>0</v>
      </c>
      <c r="N9" s="433">
        <v>0</v>
      </c>
    </row>
    <row r="10" spans="1:14" x14ac:dyDescent="0.25">
      <c r="A10" s="417" t="s">
        <v>205</v>
      </c>
      <c r="B10" s="440">
        <v>3230933.7777500004</v>
      </c>
      <c r="C10" s="395">
        <v>33741.986660000002</v>
      </c>
      <c r="D10" s="829">
        <v>18293.96903</v>
      </c>
      <c r="E10" s="829">
        <v>146840.05137999999</v>
      </c>
      <c r="F10" s="829">
        <v>101029.74724</v>
      </c>
      <c r="G10" s="829">
        <v>454968.69880000001</v>
      </c>
      <c r="H10" s="829">
        <v>64900.322379999998</v>
      </c>
      <c r="I10" s="829">
        <v>532337.21340000001</v>
      </c>
      <c r="J10" s="829">
        <v>1341298.2576000001</v>
      </c>
      <c r="K10" s="829">
        <v>132571.59505999999</v>
      </c>
      <c r="L10" s="829">
        <v>404951.9362</v>
      </c>
      <c r="M10" s="829">
        <v>0</v>
      </c>
      <c r="N10" s="395">
        <v>0</v>
      </c>
    </row>
    <row r="11" spans="1:14" x14ac:dyDescent="0.25">
      <c r="A11" s="387" t="s">
        <v>206</v>
      </c>
      <c r="B11" s="429">
        <v>5178438.8371000011</v>
      </c>
      <c r="C11" s="430">
        <v>0</v>
      </c>
      <c r="D11" s="432">
        <v>125412.5882</v>
      </c>
      <c r="E11" s="432">
        <v>0</v>
      </c>
      <c r="F11" s="432">
        <v>0</v>
      </c>
      <c r="G11" s="432">
        <v>1138121.2557000001</v>
      </c>
      <c r="H11" s="432">
        <v>125676.43545</v>
      </c>
      <c r="I11" s="432">
        <v>1944242.0555999998</v>
      </c>
      <c r="J11" s="432">
        <v>339336.93818999996</v>
      </c>
      <c r="K11" s="432">
        <v>624332.66429999995</v>
      </c>
      <c r="L11" s="432">
        <v>627491.11624</v>
      </c>
      <c r="M11" s="432">
        <v>63218.170720000002</v>
      </c>
      <c r="N11" s="433">
        <v>190607.6127</v>
      </c>
    </row>
    <row r="12" spans="1:14" x14ac:dyDescent="0.25">
      <c r="A12" s="417" t="s">
        <v>207</v>
      </c>
      <c r="B12" s="440">
        <v>7155599.9209000003</v>
      </c>
      <c r="C12" s="395">
        <v>0</v>
      </c>
      <c r="D12" s="829">
        <v>0</v>
      </c>
      <c r="E12" s="829">
        <v>0</v>
      </c>
      <c r="F12" s="829">
        <v>0</v>
      </c>
      <c r="G12" s="829">
        <v>3274288.8371000001</v>
      </c>
      <c r="H12" s="829">
        <v>0</v>
      </c>
      <c r="I12" s="829">
        <v>0</v>
      </c>
      <c r="J12" s="829">
        <v>0</v>
      </c>
      <c r="K12" s="829">
        <v>3881311.0838000001</v>
      </c>
      <c r="L12" s="829">
        <v>0</v>
      </c>
      <c r="M12" s="829">
        <v>0</v>
      </c>
      <c r="N12" s="395">
        <v>0</v>
      </c>
    </row>
    <row r="13" spans="1:14" x14ac:dyDescent="0.25">
      <c r="A13" s="387" t="s">
        <v>208</v>
      </c>
      <c r="B13" s="429">
        <v>3004728.9966000002</v>
      </c>
      <c r="C13" s="430">
        <v>0</v>
      </c>
      <c r="D13" s="432">
        <v>0</v>
      </c>
      <c r="E13" s="432">
        <v>0</v>
      </c>
      <c r="F13" s="432">
        <v>0</v>
      </c>
      <c r="G13" s="432">
        <v>731871.20649999997</v>
      </c>
      <c r="H13" s="432">
        <v>741773.45719999995</v>
      </c>
      <c r="I13" s="432">
        <v>0</v>
      </c>
      <c r="J13" s="432">
        <v>0</v>
      </c>
      <c r="K13" s="432">
        <v>231134.56789999999</v>
      </c>
      <c r="L13" s="432">
        <v>299461.65500000003</v>
      </c>
      <c r="M13" s="432">
        <v>305277.76419999998</v>
      </c>
      <c r="N13" s="433">
        <v>695210.34580000001</v>
      </c>
    </row>
    <row r="14" spans="1:14" ht="13.8" thickBot="1" x14ac:dyDescent="0.3">
      <c r="A14" s="468" t="s">
        <v>209</v>
      </c>
      <c r="B14" s="442">
        <v>394426.69270000001</v>
      </c>
      <c r="C14" s="24">
        <v>0</v>
      </c>
      <c r="D14" s="443">
        <v>0</v>
      </c>
      <c r="E14" s="443">
        <v>0</v>
      </c>
      <c r="F14" s="443">
        <v>0</v>
      </c>
      <c r="G14" s="443">
        <v>394426.69270000001</v>
      </c>
      <c r="H14" s="443">
        <v>0</v>
      </c>
      <c r="I14" s="443">
        <v>0</v>
      </c>
      <c r="J14" s="443">
        <v>0</v>
      </c>
      <c r="K14" s="443">
        <v>0</v>
      </c>
      <c r="L14" s="443">
        <v>0</v>
      </c>
      <c r="M14" s="443">
        <v>0</v>
      </c>
      <c r="N14" s="24">
        <v>0</v>
      </c>
    </row>
    <row r="15" spans="1:14" x14ac:dyDescent="0.25">
      <c r="A15" s="72"/>
      <c r="B15" s="1"/>
      <c r="C15" s="1"/>
      <c r="D15" s="1"/>
    </row>
    <row r="17" spans="1:14" ht="13.8" thickBot="1" x14ac:dyDescent="0.3">
      <c r="A17" s="1056" t="s">
        <v>541</v>
      </c>
      <c r="B17" s="1056"/>
      <c r="C17" s="1056"/>
      <c r="D17" s="1056"/>
      <c r="E17" s="1056"/>
      <c r="F17" s="1056"/>
      <c r="G17" s="1056"/>
      <c r="H17" s="1056"/>
      <c r="I17" s="1056"/>
      <c r="J17" s="1056"/>
      <c r="K17" s="1056"/>
      <c r="L17" s="1056"/>
      <c r="M17" s="1056"/>
      <c r="N17" s="1056"/>
    </row>
    <row r="18" spans="1:14" ht="13.8" thickBot="1" x14ac:dyDescent="0.3">
      <c r="A18" s="405"/>
      <c r="B18" s="423" t="s">
        <v>180</v>
      </c>
      <c r="C18" s="8" t="s">
        <v>181</v>
      </c>
      <c r="D18" s="9" t="s">
        <v>182</v>
      </c>
      <c r="E18" s="47" t="s">
        <v>183</v>
      </c>
      <c r="F18" s="47" t="s">
        <v>184</v>
      </c>
      <c r="G18" s="47" t="s">
        <v>185</v>
      </c>
      <c r="H18" s="47" t="s">
        <v>186</v>
      </c>
      <c r="I18" s="47" t="s">
        <v>187</v>
      </c>
      <c r="J18" s="47" t="s">
        <v>188</v>
      </c>
      <c r="K18" s="47" t="s">
        <v>189</v>
      </c>
      <c r="L18" s="47" t="s">
        <v>190</v>
      </c>
      <c r="M18" s="47" t="s">
        <v>191</v>
      </c>
      <c r="N18" s="407" t="s">
        <v>192</v>
      </c>
    </row>
    <row r="19" spans="1:14" ht="13.8" thickBot="1" x14ac:dyDescent="0.3">
      <c r="A19" s="435" t="s">
        <v>180</v>
      </c>
      <c r="B19" s="436">
        <v>1</v>
      </c>
      <c r="C19" s="385">
        <v>6.1407163059167075E-2</v>
      </c>
      <c r="D19" s="385">
        <v>5.5865752985876885E-2</v>
      </c>
      <c r="E19" s="385">
        <v>7.1072632987555104E-2</v>
      </c>
      <c r="F19" s="385">
        <v>8.7231253699390027E-2</v>
      </c>
      <c r="G19" s="385">
        <v>9.3170120987412286E-2</v>
      </c>
      <c r="H19" s="385">
        <v>0.11670196271965541</v>
      </c>
      <c r="I19" s="385">
        <v>0.11227193710291135</v>
      </c>
      <c r="J19" s="385">
        <v>9.9742226887590255E-2</v>
      </c>
      <c r="K19" s="385">
        <v>9.7143191734621548E-2</v>
      </c>
      <c r="L19" s="385">
        <v>7.3028658126987986E-2</v>
      </c>
      <c r="M19" s="385">
        <v>6.2666784281798435E-2</v>
      </c>
      <c r="N19" s="385">
        <v>6.9698315427033572E-2</v>
      </c>
    </row>
    <row r="20" spans="1:14" ht="13.8" thickTop="1" x14ac:dyDescent="0.25">
      <c r="A20" s="437" t="s">
        <v>199</v>
      </c>
      <c r="B20" s="19">
        <v>1</v>
      </c>
      <c r="C20" s="20">
        <v>6.466360790360863E-2</v>
      </c>
      <c r="D20" s="20">
        <v>5.9314483545852538E-2</v>
      </c>
      <c r="E20" s="20">
        <v>7.5432105149062012E-2</v>
      </c>
      <c r="F20" s="20">
        <v>8.8086448952968757E-2</v>
      </c>
      <c r="G20" s="20">
        <v>8.4122350560809273E-2</v>
      </c>
      <c r="H20" s="20">
        <v>0.11976613805326213</v>
      </c>
      <c r="I20" s="20">
        <v>0.10924963028097476</v>
      </c>
      <c r="J20" s="20">
        <v>0.10032115451815267</v>
      </c>
      <c r="K20" s="20">
        <v>9.1186568237288948E-2</v>
      </c>
      <c r="L20" s="20">
        <v>6.9861915753946471E-2</v>
      </c>
      <c r="M20" s="20">
        <v>6.5766935115526184E-2</v>
      </c>
      <c r="N20" s="20">
        <v>7.2228661928547766E-2</v>
      </c>
    </row>
    <row r="21" spans="1:14" x14ac:dyDescent="0.25">
      <c r="A21" s="387" t="s">
        <v>200</v>
      </c>
      <c r="B21" s="434">
        <v>1</v>
      </c>
      <c r="C21" s="388">
        <v>1.068176986268427E-2</v>
      </c>
      <c r="D21" s="388">
        <v>5.1037419684679761E-3</v>
      </c>
      <c r="E21" s="388">
        <v>2.5931310551871069E-3</v>
      </c>
      <c r="F21" s="388">
        <v>5.2714300421250589E-2</v>
      </c>
      <c r="G21" s="388">
        <v>7.2288599136649423E-2</v>
      </c>
      <c r="H21" s="388">
        <v>2.7721541672507358E-2</v>
      </c>
      <c r="I21" s="388">
        <v>0.16164344573254324</v>
      </c>
      <c r="J21" s="388">
        <v>0.11150554487718946</v>
      </c>
      <c r="K21" s="388">
        <v>6.3174279834452299E-2</v>
      </c>
      <c r="L21" s="388">
        <v>0.42950732204667719</v>
      </c>
      <c r="M21" s="388">
        <v>4.8860230931627113E-2</v>
      </c>
      <c r="N21" s="388">
        <v>1.4206092460764113E-2</v>
      </c>
    </row>
    <row r="22" spans="1:14" x14ac:dyDescent="0.25">
      <c r="A22" s="417" t="s">
        <v>201</v>
      </c>
      <c r="B22" s="441">
        <v>1</v>
      </c>
      <c r="C22" s="397">
        <v>0</v>
      </c>
      <c r="D22" s="397">
        <v>0</v>
      </c>
      <c r="E22" s="397">
        <v>9.671816016600096E-3</v>
      </c>
      <c r="F22" s="397">
        <v>0.20056876834741688</v>
      </c>
      <c r="G22" s="397">
        <v>0.19541766837363758</v>
      </c>
      <c r="H22" s="397">
        <v>0.24750322327278265</v>
      </c>
      <c r="I22" s="397">
        <v>0.1083161165149074</v>
      </c>
      <c r="J22" s="397">
        <v>8.730682507713193E-2</v>
      </c>
      <c r="K22" s="397">
        <v>0.11825304798195117</v>
      </c>
      <c r="L22" s="397">
        <v>3.2962534415572391E-2</v>
      </c>
      <c r="M22" s="397">
        <v>0</v>
      </c>
      <c r="N22" s="397">
        <v>0</v>
      </c>
    </row>
    <row r="23" spans="1:14" x14ac:dyDescent="0.25">
      <c r="A23" s="387" t="s">
        <v>202</v>
      </c>
      <c r="B23" s="434">
        <v>1</v>
      </c>
      <c r="C23" s="388">
        <v>0</v>
      </c>
      <c r="D23" s="388">
        <v>0</v>
      </c>
      <c r="E23" s="388">
        <v>0</v>
      </c>
      <c r="F23" s="388">
        <v>0</v>
      </c>
      <c r="G23" s="388">
        <v>0</v>
      </c>
      <c r="H23" s="388">
        <v>0</v>
      </c>
      <c r="I23" s="388">
        <v>0</v>
      </c>
      <c r="J23" s="388">
        <v>1</v>
      </c>
      <c r="K23" s="388">
        <v>0</v>
      </c>
      <c r="L23" s="388">
        <v>0</v>
      </c>
      <c r="M23" s="388">
        <v>0</v>
      </c>
      <c r="N23" s="388">
        <v>0</v>
      </c>
    </row>
    <row r="24" spans="1:14" x14ac:dyDescent="0.25">
      <c r="A24" s="417" t="s">
        <v>203</v>
      </c>
      <c r="B24" s="441">
        <v>1</v>
      </c>
      <c r="C24" s="397">
        <v>7.4386085351391351E-2</v>
      </c>
      <c r="D24" s="397">
        <v>7.9578261595164845E-2</v>
      </c>
      <c r="E24" s="397">
        <v>0.12162244460467302</v>
      </c>
      <c r="F24" s="397">
        <v>0.12321104438371165</v>
      </c>
      <c r="G24" s="397">
        <v>0</v>
      </c>
      <c r="H24" s="397">
        <v>0</v>
      </c>
      <c r="I24" s="397">
        <v>9.9190477078317671E-2</v>
      </c>
      <c r="J24" s="397">
        <v>0</v>
      </c>
      <c r="K24" s="397">
        <v>0.21489926137461449</v>
      </c>
      <c r="L24" s="397">
        <v>0</v>
      </c>
      <c r="M24" s="397">
        <v>0</v>
      </c>
      <c r="N24" s="397">
        <v>0.28711242561212696</v>
      </c>
    </row>
    <row r="25" spans="1:14" x14ac:dyDescent="0.25">
      <c r="A25" s="387" t="s">
        <v>204</v>
      </c>
      <c r="B25" s="434">
        <v>1</v>
      </c>
      <c r="C25" s="388">
        <v>8.0243778459932621E-2</v>
      </c>
      <c r="D25" s="388">
        <v>0</v>
      </c>
      <c r="E25" s="388">
        <v>0</v>
      </c>
      <c r="F25" s="388">
        <v>0.21869087913042159</v>
      </c>
      <c r="G25" s="388">
        <v>0.14512185142857698</v>
      </c>
      <c r="H25" s="388">
        <v>3.5263643570718588E-2</v>
      </c>
      <c r="I25" s="388">
        <v>0.31535215729202737</v>
      </c>
      <c r="J25" s="388">
        <v>7.5864242974144347E-2</v>
      </c>
      <c r="K25" s="388">
        <v>0.1294634471441784</v>
      </c>
      <c r="L25" s="388">
        <v>0</v>
      </c>
      <c r="M25" s="388">
        <v>0</v>
      </c>
      <c r="N25" s="388">
        <v>0</v>
      </c>
    </row>
    <row r="26" spans="1:14" x14ac:dyDescent="0.25">
      <c r="A26" s="417" t="s">
        <v>205</v>
      </c>
      <c r="B26" s="441">
        <v>1</v>
      </c>
      <c r="C26" s="397">
        <v>1.0443416356090618E-2</v>
      </c>
      <c r="D26" s="397">
        <v>5.6621306063226687E-3</v>
      </c>
      <c r="E26" s="397">
        <v>4.5448177363219856E-2</v>
      </c>
      <c r="F26" s="397">
        <v>3.1269519646532774E-2</v>
      </c>
      <c r="G26" s="397">
        <v>0.14081647291354793</v>
      </c>
      <c r="H26" s="397">
        <v>2.0087171958441105E-2</v>
      </c>
      <c r="I26" s="397">
        <v>0.16476265068196969</v>
      </c>
      <c r="J26" s="397">
        <v>0.41514260268561459</v>
      </c>
      <c r="K26" s="397">
        <v>4.1031975329535203E-2</v>
      </c>
      <c r="L26" s="397">
        <v>0.12533588245872551</v>
      </c>
      <c r="M26" s="397">
        <v>0</v>
      </c>
      <c r="N26" s="397">
        <v>0</v>
      </c>
    </row>
    <row r="27" spans="1:14" x14ac:dyDescent="0.25">
      <c r="A27" s="387" t="s">
        <v>206</v>
      </c>
      <c r="B27" s="434">
        <v>1</v>
      </c>
      <c r="C27" s="388">
        <v>0</v>
      </c>
      <c r="D27" s="388">
        <v>2.4218223318870524E-2</v>
      </c>
      <c r="E27" s="388">
        <v>0</v>
      </c>
      <c r="F27" s="388">
        <v>0</v>
      </c>
      <c r="G27" s="388">
        <v>0.21978076626996798</v>
      </c>
      <c r="H27" s="388">
        <v>2.4269174437209454E-2</v>
      </c>
      <c r="I27" s="388">
        <v>0.37544945817855846</v>
      </c>
      <c r="J27" s="388">
        <v>6.5528810683034622E-2</v>
      </c>
      <c r="K27" s="388">
        <v>0.12056387724946754</v>
      </c>
      <c r="L27" s="388">
        <v>0.12117380082669933</v>
      </c>
      <c r="M27" s="388">
        <v>1.2207959330732016E-2</v>
      </c>
      <c r="N27" s="388">
        <v>3.6807929705459833E-2</v>
      </c>
    </row>
    <row r="28" spans="1:14" x14ac:dyDescent="0.25">
      <c r="A28" s="417" t="s">
        <v>207</v>
      </c>
      <c r="B28" s="441">
        <v>1</v>
      </c>
      <c r="C28" s="397">
        <v>0</v>
      </c>
      <c r="D28" s="397">
        <v>0</v>
      </c>
      <c r="E28" s="397">
        <v>0</v>
      </c>
      <c r="F28" s="397">
        <v>0</v>
      </c>
      <c r="G28" s="397">
        <v>0.45758411220511253</v>
      </c>
      <c r="H28" s="397">
        <v>0</v>
      </c>
      <c r="I28" s="397">
        <v>0</v>
      </c>
      <c r="J28" s="397">
        <v>0</v>
      </c>
      <c r="K28" s="397">
        <v>0.54241588779488747</v>
      </c>
      <c r="L28" s="397">
        <v>0</v>
      </c>
      <c r="M28" s="397">
        <v>0</v>
      </c>
      <c r="N28" s="397">
        <v>0</v>
      </c>
    </row>
    <row r="29" spans="1:14" x14ac:dyDescent="0.25">
      <c r="A29" s="387" t="s">
        <v>208</v>
      </c>
      <c r="B29" s="434">
        <v>1</v>
      </c>
      <c r="C29" s="388">
        <v>0</v>
      </c>
      <c r="D29" s="388">
        <v>0</v>
      </c>
      <c r="E29" s="388">
        <v>0</v>
      </c>
      <c r="F29" s="388">
        <v>0</v>
      </c>
      <c r="G29" s="388">
        <v>0.2435731166864461</v>
      </c>
      <c r="H29" s="388">
        <v>0.24686867202977486</v>
      </c>
      <c r="I29" s="388">
        <v>0</v>
      </c>
      <c r="J29" s="388">
        <v>0</v>
      </c>
      <c r="K29" s="388">
        <v>7.6923598820905381E-2</v>
      </c>
      <c r="L29" s="388">
        <v>9.9663448962903384E-2</v>
      </c>
      <c r="M29" s="388">
        <v>0.10159910079925241</v>
      </c>
      <c r="N29" s="388">
        <v>0.23137206270071775</v>
      </c>
    </row>
    <row r="30" spans="1:14" ht="13.8" thickBot="1" x14ac:dyDescent="0.3">
      <c r="A30" s="468" t="s">
        <v>209</v>
      </c>
      <c r="B30" s="469">
        <v>1</v>
      </c>
      <c r="C30" s="415">
        <v>0</v>
      </c>
      <c r="D30" s="415">
        <v>0</v>
      </c>
      <c r="E30" s="415">
        <v>0</v>
      </c>
      <c r="F30" s="415">
        <v>0</v>
      </c>
      <c r="G30" s="415">
        <v>1</v>
      </c>
      <c r="H30" s="415">
        <v>0</v>
      </c>
      <c r="I30" s="415">
        <v>0</v>
      </c>
      <c r="J30" s="415">
        <v>0</v>
      </c>
      <c r="K30" s="415">
        <v>0</v>
      </c>
      <c r="L30" s="415">
        <v>0</v>
      </c>
      <c r="M30" s="415">
        <v>0</v>
      </c>
      <c r="N30" s="415">
        <v>0</v>
      </c>
    </row>
    <row r="31" spans="1:14" x14ac:dyDescent="0.25">
      <c r="A31" s="72"/>
    </row>
    <row r="33" spans="1:14" ht="13.8" thickBot="1" x14ac:dyDescent="0.3">
      <c r="A33" s="1056" t="s">
        <v>542</v>
      </c>
      <c r="B33" s="1056"/>
      <c r="C33" s="1056"/>
      <c r="D33" s="1056"/>
      <c r="E33" s="1056"/>
      <c r="F33" s="1056"/>
      <c r="G33" s="1056"/>
      <c r="H33" s="1056"/>
      <c r="I33" s="1056"/>
      <c r="J33" s="1056"/>
      <c r="K33" s="1056"/>
      <c r="L33" s="1056"/>
      <c r="M33" s="1056"/>
      <c r="N33" s="1056"/>
    </row>
    <row r="34" spans="1:14" ht="13.8" thickBot="1" x14ac:dyDescent="0.3">
      <c r="A34" s="405"/>
      <c r="B34" s="423" t="s">
        <v>180</v>
      </c>
      <c r="C34" s="8" t="s">
        <v>181</v>
      </c>
      <c r="D34" s="9" t="s">
        <v>182</v>
      </c>
      <c r="E34" s="47" t="s">
        <v>183</v>
      </c>
      <c r="F34" s="47" t="s">
        <v>184</v>
      </c>
      <c r="G34" s="47" t="s">
        <v>185</v>
      </c>
      <c r="H34" s="47" t="s">
        <v>186</v>
      </c>
      <c r="I34" s="47" t="s">
        <v>187</v>
      </c>
      <c r="J34" s="47" t="s">
        <v>188</v>
      </c>
      <c r="K34" s="47" t="s">
        <v>189</v>
      </c>
      <c r="L34" s="47" t="s">
        <v>190</v>
      </c>
      <c r="M34" s="47" t="s">
        <v>191</v>
      </c>
      <c r="N34" s="407" t="s">
        <v>192</v>
      </c>
    </row>
    <row r="35" spans="1:14" ht="13.8" thickBot="1" x14ac:dyDescent="0.3">
      <c r="A35" s="435" t="s">
        <v>180</v>
      </c>
      <c r="B35" s="436">
        <v>1</v>
      </c>
      <c r="C35" s="385">
        <v>1</v>
      </c>
      <c r="D35" s="385">
        <v>1</v>
      </c>
      <c r="E35" s="385">
        <v>1</v>
      </c>
      <c r="F35" s="385">
        <v>1</v>
      </c>
      <c r="G35" s="385">
        <v>1</v>
      </c>
      <c r="H35" s="385">
        <v>1</v>
      </c>
      <c r="I35" s="385">
        <v>1</v>
      </c>
      <c r="J35" s="385">
        <v>1</v>
      </c>
      <c r="K35" s="385">
        <v>1</v>
      </c>
      <c r="L35" s="385">
        <v>1</v>
      </c>
      <c r="M35" s="385">
        <v>1</v>
      </c>
      <c r="N35" s="385">
        <v>1</v>
      </c>
    </row>
    <row r="36" spans="1:14" ht="13.8" thickTop="1" x14ac:dyDescent="0.25">
      <c r="A36" s="437" t="s">
        <v>199</v>
      </c>
      <c r="B36" s="19">
        <v>0.93426034838354299</v>
      </c>
      <c r="C36" s="20">
        <v>0.98380452439324373</v>
      </c>
      <c r="D36" s="20">
        <v>0.99193454128770675</v>
      </c>
      <c r="E36" s="20">
        <v>0.9915662593815352</v>
      </c>
      <c r="F36" s="20">
        <v>0.94341962308911786</v>
      </c>
      <c r="G36" s="20">
        <v>0.84353412562813324</v>
      </c>
      <c r="H36" s="20">
        <v>0.95879067716267952</v>
      </c>
      <c r="I36" s="20">
        <v>0.90911050687153427</v>
      </c>
      <c r="J36" s="20">
        <v>0.93968301786562358</v>
      </c>
      <c r="K36" s="20">
        <v>0.87697339862992285</v>
      </c>
      <c r="L36" s="20">
        <v>0.8937480083165229</v>
      </c>
      <c r="M36" s="20">
        <v>0.98047858075582806</v>
      </c>
      <c r="N36" s="20">
        <v>0.96817798885378614</v>
      </c>
    </row>
    <row r="37" spans="1:14" x14ac:dyDescent="0.25">
      <c r="A37" s="387" t="s">
        <v>200</v>
      </c>
      <c r="B37" s="434">
        <v>1.1853549087996152E-2</v>
      </c>
      <c r="C37" s="388">
        <v>2.0619236764285614E-3</v>
      </c>
      <c r="D37" s="388">
        <v>1.0829077336699515E-3</v>
      </c>
      <c r="E37" s="388">
        <v>4.3248441716869912E-4</v>
      </c>
      <c r="F37" s="388">
        <v>7.1631613806215355E-3</v>
      </c>
      <c r="G37" s="388">
        <v>9.1969018531651171E-3</v>
      </c>
      <c r="H37" s="388">
        <v>2.8157080425405137E-3</v>
      </c>
      <c r="I37" s="388">
        <v>1.7066139305917952E-2</v>
      </c>
      <c r="J37" s="388">
        <v>1.3251523362067337E-2</v>
      </c>
      <c r="K37" s="388">
        <v>7.7086146105039034E-3</v>
      </c>
      <c r="L37" s="388">
        <v>6.9714907217398189E-2</v>
      </c>
      <c r="M37" s="388">
        <v>9.2420115765711776E-3</v>
      </c>
      <c r="N37" s="388">
        <v>2.4160212955012935E-3</v>
      </c>
    </row>
    <row r="38" spans="1:14" x14ac:dyDescent="0.25">
      <c r="A38" s="417" t="s">
        <v>201</v>
      </c>
      <c r="B38" s="441">
        <v>1.0312212128167891E-2</v>
      </c>
      <c r="C38" s="397">
        <v>0</v>
      </c>
      <c r="D38" s="397">
        <v>0</v>
      </c>
      <c r="E38" s="397">
        <v>1.4033224074483939E-3</v>
      </c>
      <c r="F38" s="397">
        <v>2.3710626613387666E-2</v>
      </c>
      <c r="G38" s="397">
        <v>2.1629127755808941E-2</v>
      </c>
      <c r="H38" s="397">
        <v>2.1870289764752731E-2</v>
      </c>
      <c r="I38" s="397">
        <v>9.9488687843447728E-3</v>
      </c>
      <c r="J38" s="397">
        <v>9.0265329793258239E-3</v>
      </c>
      <c r="K38" s="397">
        <v>1.2553123835210447E-2</v>
      </c>
      <c r="L38" s="397">
        <v>4.6545651514552436E-3</v>
      </c>
      <c r="M38" s="397">
        <v>0</v>
      </c>
      <c r="N38" s="397">
        <v>0</v>
      </c>
    </row>
    <row r="39" spans="1:14" x14ac:dyDescent="0.25">
      <c r="A39" s="387" t="s">
        <v>202</v>
      </c>
      <c r="B39" s="434">
        <v>2.1408050217739281E-4</v>
      </c>
      <c r="C39" s="388">
        <v>0</v>
      </c>
      <c r="D39" s="388">
        <v>0</v>
      </c>
      <c r="E39" s="388">
        <v>0</v>
      </c>
      <c r="F39" s="388">
        <v>0</v>
      </c>
      <c r="G39" s="388">
        <v>0</v>
      </c>
      <c r="H39" s="388">
        <v>0</v>
      </c>
      <c r="I39" s="388">
        <v>0</v>
      </c>
      <c r="J39" s="388">
        <v>2.1463377032744824E-3</v>
      </c>
      <c r="K39" s="388">
        <v>0</v>
      </c>
      <c r="L39" s="388">
        <v>0</v>
      </c>
      <c r="M39" s="388">
        <v>0</v>
      </c>
      <c r="N39" s="388">
        <v>0</v>
      </c>
    </row>
    <row r="40" spans="1:14" x14ac:dyDescent="0.25">
      <c r="A40" s="417" t="s">
        <v>203</v>
      </c>
      <c r="B40" s="441">
        <v>1.7450527074772235E-3</v>
      </c>
      <c r="C40" s="397">
        <v>2.1138843283804686E-3</v>
      </c>
      <c r="D40" s="397">
        <v>2.4857493800912287E-3</v>
      </c>
      <c r="E40" s="397">
        <v>2.9862067483069931E-3</v>
      </c>
      <c r="F40" s="397">
        <v>2.4648249047737329E-3</v>
      </c>
      <c r="G40" s="397">
        <v>0</v>
      </c>
      <c r="H40" s="397">
        <v>0</v>
      </c>
      <c r="I40" s="397">
        <v>1.5417264104280537E-3</v>
      </c>
      <c r="J40" s="397">
        <v>0</v>
      </c>
      <c r="K40" s="397">
        <v>3.8603892995516423E-3</v>
      </c>
      <c r="L40" s="397">
        <v>0</v>
      </c>
      <c r="M40" s="397">
        <v>0</v>
      </c>
      <c r="N40" s="397">
        <v>7.1884996444327876E-3</v>
      </c>
    </row>
    <row r="41" spans="1:14" x14ac:dyDescent="0.25">
      <c r="A41" s="387" t="s">
        <v>204</v>
      </c>
      <c r="B41" s="434">
        <v>8.4630665233706073E-3</v>
      </c>
      <c r="C41" s="388">
        <v>1.1059107787452876E-2</v>
      </c>
      <c r="D41" s="388">
        <v>0</v>
      </c>
      <c r="E41" s="388">
        <v>0</v>
      </c>
      <c r="F41" s="388">
        <v>2.1217114046225161E-2</v>
      </c>
      <c r="G41" s="388">
        <v>1.3182078864110146E-2</v>
      </c>
      <c r="H41" s="388">
        <v>2.5572711412946733E-3</v>
      </c>
      <c r="I41" s="388">
        <v>2.3771267819174848E-2</v>
      </c>
      <c r="J41" s="388">
        <v>6.4370342939998743E-3</v>
      </c>
      <c r="K41" s="388">
        <v>1.1278791091394283E-2</v>
      </c>
      <c r="L41" s="388">
        <v>0</v>
      </c>
      <c r="M41" s="388">
        <v>0</v>
      </c>
      <c r="N41" s="388">
        <v>0</v>
      </c>
    </row>
    <row r="42" spans="1:14" x14ac:dyDescent="0.25">
      <c r="A42" s="417" t="s">
        <v>205</v>
      </c>
      <c r="B42" s="441">
        <v>5.6480802014884958E-3</v>
      </c>
      <c r="C42" s="397">
        <v>9.6055981449432923E-4</v>
      </c>
      <c r="D42" s="397">
        <v>5.7244673286508546E-4</v>
      </c>
      <c r="E42" s="397">
        <v>3.6117270455406835E-3</v>
      </c>
      <c r="F42" s="397">
        <v>2.0246499658742416E-3</v>
      </c>
      <c r="G42" s="397">
        <v>8.5364570130149944E-3</v>
      </c>
      <c r="H42" s="397">
        <v>9.7216838173414671E-4</v>
      </c>
      <c r="I42" s="397">
        <v>8.2887379453388515E-3</v>
      </c>
      <c r="J42" s="397">
        <v>2.3508184930195849E-2</v>
      </c>
      <c r="K42" s="397">
        <v>2.3856729776783369E-3</v>
      </c>
      <c r="L42" s="397">
        <v>9.6935522903933424E-3</v>
      </c>
      <c r="M42" s="397">
        <v>0</v>
      </c>
      <c r="N42" s="397">
        <v>0</v>
      </c>
    </row>
    <row r="43" spans="1:14" x14ac:dyDescent="0.25">
      <c r="A43" s="387" t="s">
        <v>206</v>
      </c>
      <c r="B43" s="434">
        <v>9.0525649494468726E-3</v>
      </c>
      <c r="C43" s="388">
        <v>0</v>
      </c>
      <c r="D43" s="388">
        <v>3.9243548656671349E-3</v>
      </c>
      <c r="E43" s="388">
        <v>0</v>
      </c>
      <c r="F43" s="388">
        <v>0</v>
      </c>
      <c r="G43" s="388">
        <v>2.1354267228727641E-2</v>
      </c>
      <c r="H43" s="388">
        <v>1.8825585512221373E-3</v>
      </c>
      <c r="I43" s="388">
        <v>3.0272752863261178E-2</v>
      </c>
      <c r="J43" s="388">
        <v>5.9473688655129111E-3</v>
      </c>
      <c r="K43" s="388">
        <v>1.1235088222543639E-2</v>
      </c>
      <c r="L43" s="388">
        <v>1.5020592330309564E-2</v>
      </c>
      <c r="M43" s="388">
        <v>1.7635075105290848E-3</v>
      </c>
      <c r="N43" s="388">
        <v>4.7806919331096322E-3</v>
      </c>
    </row>
    <row r="44" spans="1:14" x14ac:dyDescent="0.25">
      <c r="A44" s="417" t="s">
        <v>207</v>
      </c>
      <c r="B44" s="441">
        <v>1.2508892172699666E-2</v>
      </c>
      <c r="C44" s="397">
        <v>0</v>
      </c>
      <c r="D44" s="397">
        <v>0</v>
      </c>
      <c r="E44" s="397">
        <v>0</v>
      </c>
      <c r="F44" s="397">
        <v>0</v>
      </c>
      <c r="G44" s="397">
        <v>6.1434612930121438E-2</v>
      </c>
      <c r="H44" s="397">
        <v>0</v>
      </c>
      <c r="I44" s="397">
        <v>0</v>
      </c>
      <c r="J44" s="397">
        <v>0</v>
      </c>
      <c r="K44" s="397">
        <v>6.9845572623564986E-2</v>
      </c>
      <c r="L44" s="397">
        <v>0</v>
      </c>
      <c r="M44" s="397">
        <v>0</v>
      </c>
      <c r="N44" s="397">
        <v>0</v>
      </c>
    </row>
    <row r="45" spans="1:14" x14ac:dyDescent="0.25">
      <c r="A45" s="387" t="s">
        <v>208</v>
      </c>
      <c r="B45" s="434">
        <v>5.25264568200259E-3</v>
      </c>
      <c r="C45" s="388">
        <v>0</v>
      </c>
      <c r="D45" s="388">
        <v>0</v>
      </c>
      <c r="E45" s="388">
        <v>0</v>
      </c>
      <c r="F45" s="388">
        <v>0</v>
      </c>
      <c r="G45" s="388">
        <v>1.3731905315308407E-2</v>
      </c>
      <c r="H45" s="388">
        <v>1.1111326955776322E-2</v>
      </c>
      <c r="I45" s="388">
        <v>0</v>
      </c>
      <c r="J45" s="388">
        <v>0</v>
      </c>
      <c r="K45" s="388">
        <v>4.1593487096299011E-3</v>
      </c>
      <c r="L45" s="388">
        <v>7.1683746939206049E-3</v>
      </c>
      <c r="M45" s="388">
        <v>8.5159001570715952E-3</v>
      </c>
      <c r="N45" s="388">
        <v>1.7436798273170011E-2</v>
      </c>
    </row>
    <row r="46" spans="1:14" ht="13.8" thickBot="1" x14ac:dyDescent="0.3">
      <c r="A46" s="468" t="s">
        <v>209</v>
      </c>
      <c r="B46" s="469">
        <v>6.8950766162989856E-4</v>
      </c>
      <c r="C46" s="415">
        <v>0</v>
      </c>
      <c r="D46" s="415">
        <v>0</v>
      </c>
      <c r="E46" s="415">
        <v>0</v>
      </c>
      <c r="F46" s="415">
        <v>0</v>
      </c>
      <c r="G46" s="415">
        <v>7.4005234116101904E-3</v>
      </c>
      <c r="H46" s="415">
        <v>0</v>
      </c>
      <c r="I46" s="415">
        <v>0</v>
      </c>
      <c r="J46" s="415">
        <v>0</v>
      </c>
      <c r="K46" s="415">
        <v>0</v>
      </c>
      <c r="L46" s="415">
        <v>0</v>
      </c>
      <c r="M46" s="415">
        <v>0</v>
      </c>
      <c r="N46" s="415">
        <v>0</v>
      </c>
    </row>
    <row r="47" spans="1:14" x14ac:dyDescent="0.25">
      <c r="A47" s="72"/>
    </row>
    <row r="49" spans="1:14" ht="13.8" thickBot="1" x14ac:dyDescent="0.3">
      <c r="A49" s="1055" t="s">
        <v>543</v>
      </c>
      <c r="B49" s="1056"/>
      <c r="C49" s="1056"/>
      <c r="D49" s="1056"/>
      <c r="E49" s="1056"/>
      <c r="F49" s="1056"/>
      <c r="G49" s="1056"/>
      <c r="H49" s="1056"/>
      <c r="I49" s="1056"/>
      <c r="J49" s="1056"/>
      <c r="K49" s="1056"/>
      <c r="L49" s="1056"/>
      <c r="M49" s="1056"/>
      <c r="N49" s="1056"/>
    </row>
    <row r="50" spans="1:14" ht="13.5" customHeight="1" thickBot="1" x14ac:dyDescent="0.3">
      <c r="A50" s="355"/>
      <c r="B50" s="1063" t="s">
        <v>898</v>
      </c>
      <c r="C50" s="1064"/>
      <c r="D50" s="1064"/>
      <c r="E50" s="1064"/>
      <c r="F50" s="1064"/>
      <c r="G50" s="1064"/>
      <c r="H50" s="1064"/>
      <c r="I50" s="1064"/>
      <c r="J50" s="1064"/>
      <c r="K50" s="1064"/>
      <c r="L50" s="1064"/>
      <c r="M50" s="1064"/>
      <c r="N50" s="1064"/>
    </row>
    <row r="51" spans="1:14" ht="13.8" thickBot="1" x14ac:dyDescent="0.3">
      <c r="A51" s="418"/>
      <c r="B51" s="419" t="s">
        <v>180</v>
      </c>
      <c r="C51" s="420" t="s">
        <v>181</v>
      </c>
      <c r="D51" s="399" t="s">
        <v>182</v>
      </c>
      <c r="E51" s="421" t="s">
        <v>183</v>
      </c>
      <c r="F51" s="421" t="s">
        <v>184</v>
      </c>
      <c r="G51" s="421" t="s">
        <v>185</v>
      </c>
      <c r="H51" s="421" t="s">
        <v>186</v>
      </c>
      <c r="I51" s="421" t="s">
        <v>187</v>
      </c>
      <c r="J51" s="421" t="s">
        <v>188</v>
      </c>
      <c r="K51" s="421" t="s">
        <v>189</v>
      </c>
      <c r="L51" s="421" t="s">
        <v>190</v>
      </c>
      <c r="M51" s="421" t="s">
        <v>191</v>
      </c>
      <c r="N51" s="422" t="s">
        <v>192</v>
      </c>
    </row>
    <row r="52" spans="1:14" ht="13.8" thickBot="1" x14ac:dyDescent="0.3">
      <c r="A52" s="444" t="s">
        <v>180</v>
      </c>
      <c r="B52" s="445">
        <v>-6.0777931517478456E-2</v>
      </c>
      <c r="C52" s="425">
        <v>-0.15486187790093964</v>
      </c>
      <c r="D52" s="446">
        <v>-0.20971456035338354</v>
      </c>
      <c r="E52" s="446">
        <v>-0.14441597421959962</v>
      </c>
      <c r="F52" s="446">
        <v>3.5167817377148358E-2</v>
      </c>
      <c r="G52" s="446">
        <v>-2.9841805846125169E-2</v>
      </c>
      <c r="H52" s="446">
        <v>0.22938832700561207</v>
      </c>
      <c r="I52" s="446">
        <v>9.3788519798552628E-2</v>
      </c>
      <c r="J52" s="446">
        <v>-0.14563470735202844</v>
      </c>
      <c r="K52" s="446">
        <v>8.3766666394715861E-2</v>
      </c>
      <c r="L52" s="446">
        <v>-0.19060581622732431</v>
      </c>
      <c r="M52" s="446">
        <v>-0.13302064590946394</v>
      </c>
      <c r="N52" s="447">
        <v>-0.23851238811830089</v>
      </c>
    </row>
    <row r="53" spans="1:14" ht="13.8" thickTop="1" x14ac:dyDescent="0.25">
      <c r="A53" s="830" t="s">
        <v>199</v>
      </c>
      <c r="B53" s="453">
        <v>-4.0649424241650411E-2</v>
      </c>
      <c r="C53" s="454">
        <v>-0.16404462929995134</v>
      </c>
      <c r="D53" s="455">
        <v>-0.21421263775311317</v>
      </c>
      <c r="E53" s="455">
        <v>-0.14610823684590846</v>
      </c>
      <c r="F53" s="455">
        <v>4.6510982616503327E-3</v>
      </c>
      <c r="G53" s="455">
        <v>-8.2606935607271059E-2</v>
      </c>
      <c r="H53" s="455">
        <v>0.39698990296506165</v>
      </c>
      <c r="I53" s="455">
        <v>9.0462907407963922E-2</v>
      </c>
      <c r="J53" s="455">
        <v>-0.144277449131064</v>
      </c>
      <c r="K53" s="455">
        <v>8.8299271192804341E-2</v>
      </c>
      <c r="L53" s="455">
        <v>9.8458684467893187E-2</v>
      </c>
      <c r="M53" s="455">
        <v>-0.13757128092080129</v>
      </c>
      <c r="N53" s="456">
        <v>-0.23985965317460023</v>
      </c>
    </row>
    <row r="54" spans="1:14" x14ac:dyDescent="0.25">
      <c r="A54" s="831" t="s">
        <v>200</v>
      </c>
      <c r="B54" s="449">
        <v>-0.46302964241740563</v>
      </c>
      <c r="C54" s="424">
        <v>3.367959245397782</v>
      </c>
      <c r="D54" s="450">
        <v>0.54410349518130352</v>
      </c>
      <c r="E54" s="450">
        <v>-0.763758696971226</v>
      </c>
      <c r="F54" s="450">
        <v>0.71056594837654585</v>
      </c>
      <c r="G54" s="450">
        <v>-0.90096662872524347</v>
      </c>
      <c r="H54" s="450">
        <v>-0.81002390439092742</v>
      </c>
      <c r="I54" s="450">
        <v>2.2650602350439342</v>
      </c>
      <c r="J54" s="450">
        <v>-0.66588351231223875</v>
      </c>
      <c r="K54" s="450">
        <v>-0.77565022504630676</v>
      </c>
      <c r="L54" s="450">
        <v>1.1436790267967591</v>
      </c>
      <c r="M54" s="450">
        <v>4.825670191976819</v>
      </c>
      <c r="N54" s="451">
        <v>-0.7825087667266809</v>
      </c>
    </row>
    <row r="55" spans="1:14" x14ac:dyDescent="0.25">
      <c r="A55" s="832" t="s">
        <v>201</v>
      </c>
      <c r="B55" s="458">
        <v>0.44707515125069253</v>
      </c>
      <c r="C55" s="459" t="s">
        <v>695</v>
      </c>
      <c r="D55" s="460" t="s">
        <v>695</v>
      </c>
      <c r="E55" s="460" t="s">
        <v>899</v>
      </c>
      <c r="F55" s="460">
        <v>29.163344867822616</v>
      </c>
      <c r="G55" s="460">
        <v>13.654639725173965</v>
      </c>
      <c r="H55" s="460">
        <v>7.7049380407595542</v>
      </c>
      <c r="I55" s="460">
        <v>-0.67335339688700713</v>
      </c>
      <c r="J55" s="460">
        <v>0.26341347587206809</v>
      </c>
      <c r="K55" s="460">
        <v>5.0784888141093276E-3</v>
      </c>
      <c r="L55" s="460">
        <v>-0.51164534402501749</v>
      </c>
      <c r="M55" s="460">
        <v>-1</v>
      </c>
      <c r="N55" s="462">
        <v>-1</v>
      </c>
    </row>
    <row r="56" spans="1:14" x14ac:dyDescent="0.25">
      <c r="A56" s="831" t="s">
        <v>202</v>
      </c>
      <c r="B56" s="449">
        <v>-0.93942583235596444</v>
      </c>
      <c r="C56" s="424" t="s">
        <v>695</v>
      </c>
      <c r="D56" s="450" t="s">
        <v>695</v>
      </c>
      <c r="E56" s="450" t="s">
        <v>695</v>
      </c>
      <c r="F56" s="450">
        <v>-1</v>
      </c>
      <c r="G56" s="450" t="s">
        <v>695</v>
      </c>
      <c r="H56" s="450">
        <v>-1</v>
      </c>
      <c r="I56" s="450">
        <v>-1</v>
      </c>
      <c r="J56" s="450" t="s">
        <v>899</v>
      </c>
      <c r="K56" s="450">
        <v>-1</v>
      </c>
      <c r="L56" s="450" t="s">
        <v>695</v>
      </c>
      <c r="M56" s="450" t="s">
        <v>695</v>
      </c>
      <c r="N56" s="451">
        <v>-1</v>
      </c>
    </row>
    <row r="57" spans="1:14" x14ac:dyDescent="0.25">
      <c r="A57" s="832" t="s">
        <v>203</v>
      </c>
      <c r="B57" s="458">
        <v>-0.33193521555637517</v>
      </c>
      <c r="C57" s="459">
        <v>1.4022951309876666</v>
      </c>
      <c r="D57" s="460">
        <v>7.165956948001484E-2</v>
      </c>
      <c r="E57" s="460">
        <v>2.8600758873759125E-2</v>
      </c>
      <c r="F57" s="460" t="s">
        <v>899</v>
      </c>
      <c r="G57" s="460" t="s">
        <v>695</v>
      </c>
      <c r="H57" s="460">
        <v>-1</v>
      </c>
      <c r="I57" s="460">
        <v>2.2305710312579183</v>
      </c>
      <c r="J57" s="460">
        <v>-1</v>
      </c>
      <c r="K57" s="460">
        <v>-8.0870141517499605E-2</v>
      </c>
      <c r="L57" s="460" t="s">
        <v>695</v>
      </c>
      <c r="M57" s="460">
        <v>-1</v>
      </c>
      <c r="N57" s="462" t="s">
        <v>899</v>
      </c>
    </row>
    <row r="58" spans="1:14" x14ac:dyDescent="0.25">
      <c r="A58" s="831" t="s">
        <v>204</v>
      </c>
      <c r="B58" s="449">
        <v>-0.10727346714886932</v>
      </c>
      <c r="C58" s="424" t="s">
        <v>899</v>
      </c>
      <c r="D58" s="450" t="s">
        <v>695</v>
      </c>
      <c r="E58" s="450" t="s">
        <v>695</v>
      </c>
      <c r="F58" s="450">
        <v>1.8699224200836762</v>
      </c>
      <c r="G58" s="450">
        <v>1.8989541944214428</v>
      </c>
      <c r="H58" s="450">
        <v>-0.83233173377410419</v>
      </c>
      <c r="I58" s="450">
        <v>1.9655368616348348</v>
      </c>
      <c r="J58" s="450">
        <v>-0.29579925087946934</v>
      </c>
      <c r="K58" s="450">
        <v>-0.75866386807594488</v>
      </c>
      <c r="L58" s="450">
        <v>-1</v>
      </c>
      <c r="M58" s="450" t="s">
        <v>695</v>
      </c>
      <c r="N58" s="451" t="s">
        <v>695</v>
      </c>
    </row>
    <row r="59" spans="1:14" x14ac:dyDescent="0.25">
      <c r="A59" s="832" t="s">
        <v>205</v>
      </c>
      <c r="B59" s="458">
        <v>0.4214785935893397</v>
      </c>
      <c r="C59" s="459">
        <v>2.2160466118817839</v>
      </c>
      <c r="D59" s="460" t="s">
        <v>899</v>
      </c>
      <c r="E59" s="460" t="s">
        <v>899</v>
      </c>
      <c r="F59" s="460">
        <v>1.6296221003857854</v>
      </c>
      <c r="G59" s="460">
        <v>6.0778122438919677</v>
      </c>
      <c r="H59" s="460">
        <v>-0.29629914089138809</v>
      </c>
      <c r="I59" s="460">
        <v>-0.59357107650583951</v>
      </c>
      <c r="J59" s="460">
        <v>2.2556124711746062</v>
      </c>
      <c r="K59" s="460" t="s">
        <v>899</v>
      </c>
      <c r="L59" s="460" t="s">
        <v>899</v>
      </c>
      <c r="M59" s="460">
        <v>-1</v>
      </c>
      <c r="N59" s="462">
        <v>-1</v>
      </c>
    </row>
    <row r="60" spans="1:14" x14ac:dyDescent="0.25">
      <c r="A60" s="831" t="s">
        <v>206</v>
      </c>
      <c r="B60" s="449">
        <v>0.79794125632745683</v>
      </c>
      <c r="C60" s="424" t="s">
        <v>695</v>
      </c>
      <c r="D60" s="450" t="s">
        <v>899</v>
      </c>
      <c r="E60" s="450">
        <v>-1</v>
      </c>
      <c r="F60" s="450">
        <v>-1</v>
      </c>
      <c r="G60" s="450">
        <v>4.879918517333043</v>
      </c>
      <c r="H60" s="450">
        <v>-0.8264005281610951</v>
      </c>
      <c r="I60" s="450">
        <v>6.6244566278880344</v>
      </c>
      <c r="J60" s="450">
        <v>-0.14607780041847751</v>
      </c>
      <c r="K60" s="450">
        <v>0.66482296627435389</v>
      </c>
      <c r="L60" s="450">
        <v>6.21893379078913</v>
      </c>
      <c r="M60" s="450">
        <v>35.890936226643056</v>
      </c>
      <c r="N60" s="451">
        <v>-0.57833668939994554</v>
      </c>
    </row>
    <row r="61" spans="1:14" x14ac:dyDescent="0.25">
      <c r="A61" s="832" t="s">
        <v>207</v>
      </c>
      <c r="B61" s="458">
        <v>3.9736134157705889</v>
      </c>
      <c r="C61" s="459" t="s">
        <v>695</v>
      </c>
      <c r="D61" s="460" t="s">
        <v>695</v>
      </c>
      <c r="E61" s="460" t="s">
        <v>695</v>
      </c>
      <c r="F61" s="460">
        <v>-1</v>
      </c>
      <c r="G61" s="460">
        <v>29.637212974462937</v>
      </c>
      <c r="H61" s="460">
        <v>-1</v>
      </c>
      <c r="I61" s="460" t="s">
        <v>695</v>
      </c>
      <c r="J61" s="460">
        <v>-1</v>
      </c>
      <c r="K61" s="460" t="s">
        <v>899</v>
      </c>
      <c r="L61" s="460">
        <v>-1</v>
      </c>
      <c r="M61" s="460">
        <v>-1</v>
      </c>
      <c r="N61" s="462" t="s">
        <v>695</v>
      </c>
    </row>
    <row r="62" spans="1:14" x14ac:dyDescent="0.25">
      <c r="A62" s="831" t="s">
        <v>208</v>
      </c>
      <c r="B62" s="449">
        <v>-0.83828929476069647</v>
      </c>
      <c r="C62" s="424" t="s">
        <v>695</v>
      </c>
      <c r="D62" s="450" t="s">
        <v>695</v>
      </c>
      <c r="E62" s="450" t="s">
        <v>695</v>
      </c>
      <c r="F62" s="450">
        <v>-1</v>
      </c>
      <c r="G62" s="450">
        <v>2.4240250538307713</v>
      </c>
      <c r="H62" s="450">
        <v>-0.76964392229102652</v>
      </c>
      <c r="I62" s="450" t="s">
        <v>695</v>
      </c>
      <c r="J62" s="450" t="s">
        <v>695</v>
      </c>
      <c r="K62" s="450">
        <v>2.9015834009502002</v>
      </c>
      <c r="L62" s="450">
        <v>-0.97991621765120096</v>
      </c>
      <c r="M62" s="450">
        <v>6.9311244397654059</v>
      </c>
      <c r="N62" s="451" t="s">
        <v>899</v>
      </c>
    </row>
    <row r="63" spans="1:14" ht="13.8" thickBot="1" x14ac:dyDescent="0.3">
      <c r="A63" s="833" t="s">
        <v>209</v>
      </c>
      <c r="B63" s="464">
        <v>-0.66062713647617433</v>
      </c>
      <c r="C63" s="465">
        <v>-1</v>
      </c>
      <c r="D63" s="466" t="s">
        <v>695</v>
      </c>
      <c r="E63" s="466">
        <v>-1</v>
      </c>
      <c r="F63" s="466">
        <v>-1</v>
      </c>
      <c r="G63" s="466">
        <v>3.8495661560833243</v>
      </c>
      <c r="H63" s="466">
        <v>-1</v>
      </c>
      <c r="I63" s="466" t="s">
        <v>695</v>
      </c>
      <c r="J63" s="466">
        <v>-1</v>
      </c>
      <c r="K63" s="466" t="s">
        <v>695</v>
      </c>
      <c r="L63" s="466">
        <v>-1</v>
      </c>
      <c r="M63" s="466">
        <v>-1</v>
      </c>
      <c r="N63" s="467" t="s">
        <v>695</v>
      </c>
    </row>
    <row r="64" spans="1:14" x14ac:dyDescent="0.25">
      <c r="A64" s="72"/>
    </row>
    <row r="66" spans="1:14" ht="13.8" thickBot="1" x14ac:dyDescent="0.3">
      <c r="A66" s="1055" t="s">
        <v>544</v>
      </c>
      <c r="B66" s="1055"/>
      <c r="C66" s="1055"/>
      <c r="D66" s="1055"/>
      <c r="E66" s="1055"/>
      <c r="F66" s="1055"/>
      <c r="G66" s="1055"/>
      <c r="H66" s="1055"/>
      <c r="I66" s="1055"/>
      <c r="J66" s="1055"/>
      <c r="K66" s="1055"/>
      <c r="L66" s="1055"/>
      <c r="M66" s="1055"/>
      <c r="N66" s="1055"/>
    </row>
    <row r="67" spans="1:14" ht="13.8" thickBot="1" x14ac:dyDescent="0.3">
      <c r="A67" s="405"/>
      <c r="B67" s="423" t="s">
        <v>180</v>
      </c>
      <c r="C67" s="8" t="s">
        <v>181</v>
      </c>
      <c r="D67" s="9" t="s">
        <v>182</v>
      </c>
      <c r="E67" s="47" t="s">
        <v>183</v>
      </c>
      <c r="F67" s="47" t="s">
        <v>184</v>
      </c>
      <c r="G67" s="47" t="s">
        <v>185</v>
      </c>
      <c r="H67" s="47" t="s">
        <v>186</v>
      </c>
      <c r="I67" s="47" t="s">
        <v>187</v>
      </c>
      <c r="J67" s="47" t="s">
        <v>188</v>
      </c>
      <c r="K67" s="47" t="s">
        <v>189</v>
      </c>
      <c r="L67" s="47" t="s">
        <v>190</v>
      </c>
      <c r="M67" s="47" t="s">
        <v>191</v>
      </c>
      <c r="N67" s="407" t="s">
        <v>192</v>
      </c>
    </row>
    <row r="68" spans="1:14" ht="13.8" thickBot="1" x14ac:dyDescent="0.3">
      <c r="A68" s="623" t="s">
        <v>180</v>
      </c>
      <c r="B68" s="625">
        <v>78.491973474107255</v>
      </c>
      <c r="C68" s="617">
        <v>74.783372988627775</v>
      </c>
      <c r="D68" s="626">
        <v>72.573444718615377</v>
      </c>
      <c r="E68" s="627">
        <v>81.130008134992309</v>
      </c>
      <c r="F68" s="627">
        <v>71.904213605591437</v>
      </c>
      <c r="G68" s="627">
        <v>80.079966812462317</v>
      </c>
      <c r="H68" s="627">
        <v>100.15349637933382</v>
      </c>
      <c r="I68" s="627">
        <v>69.588882640157209</v>
      </c>
      <c r="J68" s="627">
        <v>69.878082891365025</v>
      </c>
      <c r="K68" s="627">
        <v>80.861863003449344</v>
      </c>
      <c r="L68" s="627">
        <v>81.956119044502927</v>
      </c>
      <c r="M68" s="627">
        <v>79.340585827508178</v>
      </c>
      <c r="N68" s="618">
        <v>86.222486266365351</v>
      </c>
    </row>
    <row r="69" spans="1:14" ht="13.8" thickTop="1" x14ac:dyDescent="0.25">
      <c r="A69" s="437" t="s">
        <v>199</v>
      </c>
      <c r="B69" s="628">
        <v>77.089515500970833</v>
      </c>
      <c r="C69" s="629">
        <v>74.852461660666279</v>
      </c>
      <c r="D69" s="630">
        <v>72.287663183671214</v>
      </c>
      <c r="E69" s="631">
        <v>80.926285114714162</v>
      </c>
      <c r="F69" s="630">
        <v>70.817747604119063</v>
      </c>
      <c r="G69" s="631">
        <v>73.370114002690968</v>
      </c>
      <c r="H69" s="630">
        <v>100.98757100403645</v>
      </c>
      <c r="I69" s="631">
        <v>70.105500642188872</v>
      </c>
      <c r="J69" s="630">
        <v>69.094040154583212</v>
      </c>
      <c r="K69" s="631">
        <v>75.378838141452235</v>
      </c>
      <c r="L69" s="630">
        <v>78.586983799734455</v>
      </c>
      <c r="M69" s="631">
        <v>78.762753682831331</v>
      </c>
      <c r="N69" s="632">
        <v>86.494463310069577</v>
      </c>
    </row>
    <row r="70" spans="1:14" x14ac:dyDescent="0.25">
      <c r="A70" s="387" t="s">
        <v>200</v>
      </c>
      <c r="B70" s="633">
        <v>136.82909433957704</v>
      </c>
      <c r="C70" s="634">
        <v>78.522926068009284</v>
      </c>
      <c r="D70" s="635">
        <v>78.565399882211068</v>
      </c>
      <c r="E70" s="636">
        <v>78.562442391666849</v>
      </c>
      <c r="F70" s="635">
        <v>81.349552596813638</v>
      </c>
      <c r="G70" s="636">
        <v>184.1645742012702</v>
      </c>
      <c r="H70" s="635">
        <v>67.648560531738269</v>
      </c>
      <c r="I70" s="636">
        <v>62.710510533519013</v>
      </c>
      <c r="J70" s="635">
        <v>169.51522542971406</v>
      </c>
      <c r="K70" s="636">
        <v>102.98090204082793</v>
      </c>
      <c r="L70" s="635">
        <v>287.35915430329749</v>
      </c>
      <c r="M70" s="636">
        <v>301.65617020343399</v>
      </c>
      <c r="N70" s="637">
        <v>119.80844112020698</v>
      </c>
    </row>
    <row r="71" spans="1:14" x14ac:dyDescent="0.25">
      <c r="A71" s="417" t="s">
        <v>201</v>
      </c>
      <c r="B71" s="639">
        <v>106.98801725495161</v>
      </c>
      <c r="C71" s="619">
        <v>0</v>
      </c>
      <c r="D71" s="619">
        <v>0</v>
      </c>
      <c r="E71" s="619">
        <v>307.44100337962391</v>
      </c>
      <c r="F71" s="619">
        <v>211.92741184728038</v>
      </c>
      <c r="G71" s="619">
        <v>171.61600362505192</v>
      </c>
      <c r="H71" s="619">
        <v>108.15723206070142</v>
      </c>
      <c r="I71" s="619">
        <v>75.044942510166933</v>
      </c>
      <c r="J71" s="619">
        <v>55.932574164409345</v>
      </c>
      <c r="K71" s="619">
        <v>76.682910153877316</v>
      </c>
      <c r="L71" s="619">
        <v>83.335880758602102</v>
      </c>
      <c r="M71" s="619">
        <v>0</v>
      </c>
      <c r="N71" s="619">
        <v>0</v>
      </c>
    </row>
    <row r="72" spans="1:14" x14ac:dyDescent="0.25">
      <c r="A72" s="387" t="s">
        <v>202</v>
      </c>
      <c r="B72" s="633">
        <v>73.791007054634647</v>
      </c>
      <c r="C72" s="634">
        <v>0</v>
      </c>
      <c r="D72" s="635">
        <v>0</v>
      </c>
      <c r="E72" s="636">
        <v>0</v>
      </c>
      <c r="F72" s="635">
        <v>0</v>
      </c>
      <c r="G72" s="636">
        <v>0</v>
      </c>
      <c r="H72" s="635">
        <v>0</v>
      </c>
      <c r="I72" s="636">
        <v>0</v>
      </c>
      <c r="J72" s="635">
        <v>73.791007054634647</v>
      </c>
      <c r="K72" s="636">
        <v>0</v>
      </c>
      <c r="L72" s="635">
        <v>0</v>
      </c>
      <c r="M72" s="636">
        <v>0</v>
      </c>
      <c r="N72" s="637">
        <v>0</v>
      </c>
    </row>
    <row r="73" spans="1:14" x14ac:dyDescent="0.25">
      <c r="A73" s="417" t="s">
        <v>203</v>
      </c>
      <c r="B73" s="639">
        <v>66.798951828051997</v>
      </c>
      <c r="C73" s="619">
        <v>83.530025501446843</v>
      </c>
      <c r="D73" s="619">
        <v>82.660792533522454</v>
      </c>
      <c r="E73" s="619">
        <v>82.736181768137101</v>
      </c>
      <c r="F73" s="619">
        <v>33.613021797409566</v>
      </c>
      <c r="G73" s="619">
        <v>0</v>
      </c>
      <c r="H73" s="619">
        <v>0</v>
      </c>
      <c r="I73" s="619">
        <v>85.169327487305424</v>
      </c>
      <c r="J73" s="619">
        <v>0</v>
      </c>
      <c r="K73" s="619">
        <v>97.145811924330999</v>
      </c>
      <c r="L73" s="619">
        <v>0</v>
      </c>
      <c r="M73" s="619">
        <v>0</v>
      </c>
      <c r="N73" s="619">
        <v>62.351774514712183</v>
      </c>
    </row>
    <row r="74" spans="1:14" x14ac:dyDescent="0.25">
      <c r="A74" s="387" t="s">
        <v>204</v>
      </c>
      <c r="B74" s="633">
        <v>69.036195247735392</v>
      </c>
      <c r="C74" s="634">
        <v>66.765012752033996</v>
      </c>
      <c r="D74" s="635">
        <v>0</v>
      </c>
      <c r="E74" s="636">
        <v>0</v>
      </c>
      <c r="F74" s="635">
        <v>73.623203506787746</v>
      </c>
      <c r="G74" s="636">
        <v>64.734533208766237</v>
      </c>
      <c r="H74" s="635">
        <v>86.599585182488127</v>
      </c>
      <c r="I74" s="636">
        <v>76.324249873431398</v>
      </c>
      <c r="J74" s="635">
        <v>59.19110196569784</v>
      </c>
      <c r="K74" s="636">
        <v>57.528171496393384</v>
      </c>
      <c r="L74" s="635">
        <v>0</v>
      </c>
      <c r="M74" s="636">
        <v>0</v>
      </c>
      <c r="N74" s="637">
        <v>0</v>
      </c>
    </row>
    <row r="75" spans="1:14" x14ac:dyDescent="0.25">
      <c r="A75" s="417" t="s">
        <v>205</v>
      </c>
      <c r="B75" s="639">
        <v>76.441275542241371</v>
      </c>
      <c r="C75" s="619">
        <v>83.530025517120848</v>
      </c>
      <c r="D75" s="619">
        <v>82.660792527951997</v>
      </c>
      <c r="E75" s="619">
        <v>133.65188444238461</v>
      </c>
      <c r="F75" s="619">
        <v>83.854823764274684</v>
      </c>
      <c r="G75" s="619">
        <v>78.841875023170502</v>
      </c>
      <c r="H75" s="619">
        <v>61.765707064054197</v>
      </c>
      <c r="I75" s="619">
        <v>62.522471255083474</v>
      </c>
      <c r="J75" s="619">
        <v>98.250715983684742</v>
      </c>
      <c r="K75" s="619">
        <v>74.146672267933198</v>
      </c>
      <c r="L75" s="619">
        <v>47.292940382116768</v>
      </c>
      <c r="M75" s="619">
        <v>0</v>
      </c>
      <c r="N75" s="619">
        <v>0</v>
      </c>
    </row>
    <row r="76" spans="1:14" x14ac:dyDescent="0.25">
      <c r="A76" s="387" t="s">
        <v>206</v>
      </c>
      <c r="B76" s="633">
        <v>67.965187730789467</v>
      </c>
      <c r="C76" s="634">
        <v>0</v>
      </c>
      <c r="D76" s="635">
        <v>620.97618706033904</v>
      </c>
      <c r="E76" s="635">
        <v>0</v>
      </c>
      <c r="F76" s="635">
        <v>0</v>
      </c>
      <c r="G76" s="635">
        <v>76.023817491080919</v>
      </c>
      <c r="H76" s="635">
        <v>81.385486934396923</v>
      </c>
      <c r="I76" s="635">
        <v>56.529214450983147</v>
      </c>
      <c r="J76" s="635">
        <v>63.323575914641573</v>
      </c>
      <c r="K76" s="635">
        <v>84.291623899878218</v>
      </c>
      <c r="L76" s="635">
        <v>67.89363149195772</v>
      </c>
      <c r="M76" s="635">
        <v>82.402294032585701</v>
      </c>
      <c r="N76" s="637">
        <v>82.616882223260177</v>
      </c>
    </row>
    <row r="77" spans="1:14" x14ac:dyDescent="0.25">
      <c r="A77" s="417" t="s">
        <v>207</v>
      </c>
      <c r="B77" s="639">
        <v>846.22161478886562</v>
      </c>
      <c r="C77" s="619">
        <v>0</v>
      </c>
      <c r="D77" s="619">
        <v>0</v>
      </c>
      <c r="E77" s="619">
        <v>0</v>
      </c>
      <c r="F77" s="619">
        <v>0</v>
      </c>
      <c r="G77" s="619">
        <v>868.33181377205335</v>
      </c>
      <c r="H77" s="619">
        <v>0</v>
      </c>
      <c r="I77" s="619">
        <v>0</v>
      </c>
      <c r="J77" s="619">
        <v>0</v>
      </c>
      <c r="K77" s="619">
        <v>828.42655366370002</v>
      </c>
      <c r="L77" s="619">
        <v>0</v>
      </c>
      <c r="M77" s="619">
        <v>0</v>
      </c>
      <c r="N77" s="619">
        <v>0</v>
      </c>
    </row>
    <row r="78" spans="1:14" x14ac:dyDescent="0.25">
      <c r="A78" s="387" t="s">
        <v>208</v>
      </c>
      <c r="B78" s="633">
        <v>90.912209058268559</v>
      </c>
      <c r="C78" s="634">
        <v>0</v>
      </c>
      <c r="D78" s="635">
        <v>0</v>
      </c>
      <c r="E78" s="635">
        <v>0</v>
      </c>
      <c r="F78" s="635">
        <v>0</v>
      </c>
      <c r="G78" s="635">
        <v>174.07707487082237</v>
      </c>
      <c r="H78" s="635">
        <v>62.319261160464826</v>
      </c>
      <c r="I78" s="635">
        <v>0</v>
      </c>
      <c r="J78" s="635">
        <v>0</v>
      </c>
      <c r="K78" s="635">
        <v>493.33333345285962</v>
      </c>
      <c r="L78" s="635">
        <v>68.751910569243236</v>
      </c>
      <c r="M78" s="635">
        <v>82.402294014177514</v>
      </c>
      <c r="N78" s="637">
        <v>82.616882236316115</v>
      </c>
    </row>
    <row r="79" spans="1:14" ht="13.8" thickBot="1" x14ac:dyDescent="0.3">
      <c r="A79" s="468" t="s">
        <v>209</v>
      </c>
      <c r="B79" s="638">
        <v>102.57712442745877</v>
      </c>
      <c r="C79" s="615">
        <v>0</v>
      </c>
      <c r="D79" s="615">
        <v>0</v>
      </c>
      <c r="E79" s="615">
        <v>0</v>
      </c>
      <c r="F79" s="615">
        <v>0</v>
      </c>
      <c r="G79" s="615">
        <v>102.57712442745877</v>
      </c>
      <c r="H79" s="615">
        <v>0</v>
      </c>
      <c r="I79" s="615">
        <v>0</v>
      </c>
      <c r="J79" s="615">
        <v>0</v>
      </c>
      <c r="K79" s="615">
        <v>0</v>
      </c>
      <c r="L79" s="615">
        <v>0</v>
      </c>
      <c r="M79" s="615">
        <v>0</v>
      </c>
      <c r="N79" s="615">
        <v>0</v>
      </c>
    </row>
    <row r="80" spans="1:14" x14ac:dyDescent="0.25">
      <c r="A80" s="72"/>
      <c r="B80" s="1"/>
      <c r="C80" s="1"/>
      <c r="D80" s="1"/>
    </row>
    <row r="82" spans="1:14" ht="27" customHeight="1" thickBot="1" x14ac:dyDescent="0.3">
      <c r="A82" s="1053" t="s">
        <v>545</v>
      </c>
      <c r="B82" s="1054"/>
      <c r="C82" s="1054"/>
      <c r="D82" s="1054"/>
      <c r="E82" s="1054"/>
      <c r="F82" s="1054"/>
      <c r="G82" s="1054"/>
      <c r="H82" s="1054"/>
      <c r="I82" s="1054"/>
      <c r="J82" s="1054"/>
      <c r="K82" s="1054"/>
      <c r="L82" s="1054"/>
      <c r="M82" s="1054"/>
      <c r="N82" s="1054"/>
    </row>
    <row r="83" spans="1:14" ht="13.5" customHeight="1" thickBot="1" x14ac:dyDescent="0.3">
      <c r="A83" s="355"/>
      <c r="B83" s="1063" t="s">
        <v>898</v>
      </c>
      <c r="C83" s="1064"/>
      <c r="D83" s="1064"/>
      <c r="E83" s="1064"/>
      <c r="F83" s="1064"/>
      <c r="G83" s="1064"/>
      <c r="H83" s="1064"/>
      <c r="I83" s="1064"/>
      <c r="J83" s="1064"/>
      <c r="K83" s="1064"/>
      <c r="L83" s="1064"/>
      <c r="M83" s="1064"/>
      <c r="N83" s="1064"/>
    </row>
    <row r="84" spans="1:14" ht="13.8" thickBot="1" x14ac:dyDescent="0.3">
      <c r="A84" s="418"/>
      <c r="B84" s="419" t="s">
        <v>180</v>
      </c>
      <c r="C84" s="420" t="s">
        <v>181</v>
      </c>
      <c r="D84" s="399" t="s">
        <v>182</v>
      </c>
      <c r="E84" s="421" t="s">
        <v>183</v>
      </c>
      <c r="F84" s="421" t="s">
        <v>184</v>
      </c>
      <c r="G84" s="421" t="s">
        <v>185</v>
      </c>
      <c r="H84" s="421" t="s">
        <v>186</v>
      </c>
      <c r="I84" s="421" t="s">
        <v>187</v>
      </c>
      <c r="J84" s="421" t="s">
        <v>188</v>
      </c>
      <c r="K84" s="421" t="s">
        <v>189</v>
      </c>
      <c r="L84" s="421" t="s">
        <v>190</v>
      </c>
      <c r="M84" s="421" t="s">
        <v>191</v>
      </c>
      <c r="N84" s="422" t="s">
        <v>192</v>
      </c>
    </row>
    <row r="85" spans="1:14" ht="13.8" thickBot="1" x14ac:dyDescent="0.3">
      <c r="A85" s="444" t="s">
        <v>180</v>
      </c>
      <c r="B85" s="445">
        <v>-7.5197489483540658E-2</v>
      </c>
      <c r="C85" s="425">
        <v>-4.5199238795038399E-3</v>
      </c>
      <c r="D85" s="446">
        <v>-0.19343281511362131</v>
      </c>
      <c r="E85" s="446">
        <v>8.0258831301549538E-2</v>
      </c>
      <c r="F85" s="446">
        <v>-0.15640659853617211</v>
      </c>
      <c r="G85" s="446">
        <v>-6.3078048952370458E-2</v>
      </c>
      <c r="H85" s="446">
        <v>0.19339078466415005</v>
      </c>
      <c r="I85" s="446">
        <v>-2.955559692672205E-2</v>
      </c>
      <c r="J85" s="446">
        <v>-0.19531711473607705</v>
      </c>
      <c r="K85" s="446">
        <v>-6.0450377043015591E-2</v>
      </c>
      <c r="L85" s="446">
        <v>-0.26914868559589944</v>
      </c>
      <c r="M85" s="446">
        <v>-0.10802724053514812</v>
      </c>
      <c r="N85" s="447">
        <v>-5.065254920489104E-2</v>
      </c>
    </row>
    <row r="86" spans="1:14" ht="13.8" thickTop="1" x14ac:dyDescent="0.25">
      <c r="A86" s="830" t="s">
        <v>199</v>
      </c>
      <c r="B86" s="453">
        <v>-5.4049674235422951E-2</v>
      </c>
      <c r="C86" s="454">
        <v>-5.7043021304475916E-3</v>
      </c>
      <c r="D86" s="455">
        <v>-0.1969365754065715</v>
      </c>
      <c r="E86" s="455">
        <v>8.0083880554717934E-2</v>
      </c>
      <c r="F86" s="455">
        <v>-0.16981089752785228</v>
      </c>
      <c r="G86" s="455">
        <v>-9.6134241928212627E-2</v>
      </c>
      <c r="H86" s="455">
        <v>0.33259205075538989</v>
      </c>
      <c r="I86" s="455">
        <v>-1.7269354508987145E-2</v>
      </c>
      <c r="J86" s="455">
        <v>-0.19764478159398202</v>
      </c>
      <c r="K86" s="455">
        <v>-0.1071069317302894</v>
      </c>
      <c r="L86" s="455">
        <v>-7.2475046602362703E-3</v>
      </c>
      <c r="M86" s="455">
        <v>-0.11613216176914387</v>
      </c>
      <c r="N86" s="456">
        <v>-5.3884446722061385E-2</v>
      </c>
    </row>
    <row r="87" spans="1:14" x14ac:dyDescent="0.25">
      <c r="A87" s="831" t="s">
        <v>200</v>
      </c>
      <c r="B87" s="449">
        <v>-0.18641434061590301</v>
      </c>
      <c r="C87" s="424">
        <v>-0.1392965992029388</v>
      </c>
      <c r="D87" s="450">
        <v>-0.13910540853478071</v>
      </c>
      <c r="E87" s="450">
        <v>0.15700138676575159</v>
      </c>
      <c r="F87" s="450">
        <v>-8.0818533147285931E-2</v>
      </c>
      <c r="G87" s="450">
        <v>3.0582242485312383E-2</v>
      </c>
      <c r="H87" s="450">
        <v>-0.54299136780957769</v>
      </c>
      <c r="I87" s="450">
        <v>-0.29948665614662884</v>
      </c>
      <c r="J87" s="450">
        <v>-1.5591043541063332E-4</v>
      </c>
      <c r="K87" s="450">
        <v>-0.52092550636939716</v>
      </c>
      <c r="L87" s="450">
        <v>0.56643705021537794</v>
      </c>
      <c r="M87" s="450">
        <v>1.3598526578054044</v>
      </c>
      <c r="N87" s="451">
        <v>-0.19186618544675316</v>
      </c>
    </row>
    <row r="88" spans="1:14" x14ac:dyDescent="0.25">
      <c r="A88" s="832" t="s">
        <v>201</v>
      </c>
      <c r="B88" s="458">
        <v>0.38589495419329434</v>
      </c>
      <c r="C88" s="459" t="s">
        <v>695</v>
      </c>
      <c r="D88" s="460" t="s">
        <v>695</v>
      </c>
      <c r="E88" s="460" t="s">
        <v>899</v>
      </c>
      <c r="F88" s="460">
        <v>1.3946013596250237</v>
      </c>
      <c r="G88" s="460">
        <v>0.96466173398473498</v>
      </c>
      <c r="H88" s="460">
        <v>0.23038980928375752</v>
      </c>
      <c r="I88" s="460">
        <v>6.7144414370376548E-2</v>
      </c>
      <c r="J88" s="460">
        <v>0.1126563977369317</v>
      </c>
      <c r="K88" s="460">
        <v>-0.39123497997697188</v>
      </c>
      <c r="L88" s="460">
        <v>-0.18666155874431067</v>
      </c>
      <c r="M88" s="460">
        <v>-1</v>
      </c>
      <c r="N88" s="462">
        <v>-1</v>
      </c>
    </row>
    <row r="89" spans="1:14" x14ac:dyDescent="0.25">
      <c r="A89" s="831" t="s">
        <v>202</v>
      </c>
      <c r="B89" s="449">
        <v>-3.9987463867034445E-2</v>
      </c>
      <c r="C89" s="424" t="s">
        <v>695</v>
      </c>
      <c r="D89" s="450" t="s">
        <v>695</v>
      </c>
      <c r="E89" s="450" t="s">
        <v>695</v>
      </c>
      <c r="F89" s="450">
        <v>-1</v>
      </c>
      <c r="G89" s="450" t="s">
        <v>695</v>
      </c>
      <c r="H89" s="450">
        <v>-1</v>
      </c>
      <c r="I89" s="450">
        <v>-1</v>
      </c>
      <c r="J89" s="450" t="s">
        <v>899</v>
      </c>
      <c r="K89" s="450">
        <v>-1</v>
      </c>
      <c r="L89" s="450" t="s">
        <v>695</v>
      </c>
      <c r="M89" s="450" t="s">
        <v>695</v>
      </c>
      <c r="N89" s="451">
        <v>-1</v>
      </c>
    </row>
    <row r="90" spans="1:14" x14ac:dyDescent="0.25">
      <c r="A90" s="832" t="s">
        <v>203</v>
      </c>
      <c r="B90" s="458">
        <v>-0.36582321628178549</v>
      </c>
      <c r="C90" s="459">
        <v>-8.4412914404752848E-2</v>
      </c>
      <c r="D90" s="460">
        <v>0.12647435606826485</v>
      </c>
      <c r="E90" s="460">
        <v>-8.9825351135749965E-2</v>
      </c>
      <c r="F90" s="460" t="s">
        <v>899</v>
      </c>
      <c r="G90" s="460" t="s">
        <v>695</v>
      </c>
      <c r="H90" s="460">
        <v>-1</v>
      </c>
      <c r="I90" s="460">
        <v>-3.1579070117479624E-2</v>
      </c>
      <c r="J90" s="460">
        <v>-1</v>
      </c>
      <c r="K90" s="460">
        <v>-0.14013946463990146</v>
      </c>
      <c r="L90" s="460" t="s">
        <v>695</v>
      </c>
      <c r="M90" s="460">
        <v>-1</v>
      </c>
      <c r="N90" s="462" t="s">
        <v>899</v>
      </c>
    </row>
    <row r="91" spans="1:14" x14ac:dyDescent="0.25">
      <c r="A91" s="831" t="s">
        <v>204</v>
      </c>
      <c r="B91" s="449">
        <v>-0.22149191935869206</v>
      </c>
      <c r="C91" s="424" t="s">
        <v>899</v>
      </c>
      <c r="D91" s="450" t="s">
        <v>695</v>
      </c>
      <c r="E91" s="450" t="s">
        <v>695</v>
      </c>
      <c r="F91" s="450">
        <v>-4.6056127713770767E-2</v>
      </c>
      <c r="G91" s="450">
        <v>-0.25891841334647769</v>
      </c>
      <c r="H91" s="450">
        <v>-0.61253653651942797</v>
      </c>
      <c r="I91" s="450">
        <v>-0.13215234603045645</v>
      </c>
      <c r="J91" s="450">
        <v>-0.26405234831853686</v>
      </c>
      <c r="K91" s="450">
        <v>-0.26143408354360909</v>
      </c>
      <c r="L91" s="450">
        <v>-1</v>
      </c>
      <c r="M91" s="450" t="s">
        <v>695</v>
      </c>
      <c r="N91" s="451" t="s">
        <v>695</v>
      </c>
    </row>
    <row r="92" spans="1:14" x14ac:dyDescent="0.25">
      <c r="A92" s="832" t="s">
        <v>205</v>
      </c>
      <c r="B92" s="458">
        <v>-7.9050888168189504E-3</v>
      </c>
      <c r="C92" s="459">
        <v>0.37802954951771772</v>
      </c>
      <c r="D92" s="460" t="s">
        <v>899</v>
      </c>
      <c r="E92" s="460" t="s">
        <v>899</v>
      </c>
      <c r="F92" s="460">
        <v>-5.2511078059766847E-2</v>
      </c>
      <c r="G92" s="460">
        <v>-9.7417422774036089E-2</v>
      </c>
      <c r="H92" s="460">
        <v>-0.28464796219972988</v>
      </c>
      <c r="I92" s="460">
        <v>-0.28908597094139277</v>
      </c>
      <c r="J92" s="460">
        <v>0.36092998004232291</v>
      </c>
      <c r="K92" s="460" t="s">
        <v>899</v>
      </c>
      <c r="L92" s="460" t="s">
        <v>899</v>
      </c>
      <c r="M92" s="460">
        <v>-1</v>
      </c>
      <c r="N92" s="462">
        <v>-1</v>
      </c>
    </row>
    <row r="93" spans="1:14" x14ac:dyDescent="0.25">
      <c r="A93" s="831" t="s">
        <v>206</v>
      </c>
      <c r="B93" s="449">
        <v>-9.1545512067574109E-2</v>
      </c>
      <c r="C93" s="424" t="s">
        <v>695</v>
      </c>
      <c r="D93" s="450" t="s">
        <v>899</v>
      </c>
      <c r="E93" s="450">
        <v>-1</v>
      </c>
      <c r="F93" s="450">
        <v>-1</v>
      </c>
      <c r="G93" s="450">
        <v>-8.9604359474093953E-2</v>
      </c>
      <c r="H93" s="450">
        <v>-0.25846371410463387</v>
      </c>
      <c r="I93" s="450">
        <v>9.5236834657643099E-2</v>
      </c>
      <c r="J93" s="450">
        <v>3.8390252040051198E-2</v>
      </c>
      <c r="K93" s="450">
        <v>0.54996250735753871</v>
      </c>
      <c r="L93" s="450">
        <v>-0.77917231992696867</v>
      </c>
      <c r="M93" s="450">
        <v>-0.73391617702058576</v>
      </c>
      <c r="N93" s="451">
        <v>0.22537527347928954</v>
      </c>
    </row>
    <row r="94" spans="1:14" x14ac:dyDescent="0.25">
      <c r="A94" s="832" t="s">
        <v>207</v>
      </c>
      <c r="B94" s="458">
        <v>2.125776274307877</v>
      </c>
      <c r="C94" s="459" t="s">
        <v>695</v>
      </c>
      <c r="D94" s="460" t="s">
        <v>695</v>
      </c>
      <c r="E94" s="460" t="s">
        <v>695</v>
      </c>
      <c r="F94" s="460">
        <v>-1</v>
      </c>
      <c r="G94" s="460">
        <v>8.9406713278707208</v>
      </c>
      <c r="H94" s="460">
        <v>-1</v>
      </c>
      <c r="I94" s="460" t="s">
        <v>695</v>
      </c>
      <c r="J94" s="460">
        <v>-1</v>
      </c>
      <c r="K94" s="460" t="s">
        <v>899</v>
      </c>
      <c r="L94" s="460">
        <v>-1</v>
      </c>
      <c r="M94" s="460">
        <v>-1</v>
      </c>
      <c r="N94" s="462" t="s">
        <v>695</v>
      </c>
    </row>
    <row r="95" spans="1:14" x14ac:dyDescent="0.25">
      <c r="A95" s="831" t="s">
        <v>208</v>
      </c>
      <c r="B95" s="449">
        <v>-0.86523557580782806</v>
      </c>
      <c r="C95" s="424" t="s">
        <v>695</v>
      </c>
      <c r="D95" s="450" t="s">
        <v>695</v>
      </c>
      <c r="E95" s="450" t="s">
        <v>695</v>
      </c>
      <c r="F95" s="450">
        <v>-1</v>
      </c>
      <c r="G95" s="450">
        <v>0.99283610200909811</v>
      </c>
      <c r="H95" s="450">
        <v>-0.80051961697126806</v>
      </c>
      <c r="I95" s="450" t="s">
        <v>695</v>
      </c>
      <c r="J95" s="450" t="s">
        <v>695</v>
      </c>
      <c r="K95" s="450">
        <v>8.1677365413460166</v>
      </c>
      <c r="L95" s="450">
        <v>-0.94468237082755568</v>
      </c>
      <c r="M95" s="450">
        <v>-0.73391617700584055</v>
      </c>
      <c r="N95" s="451" t="s">
        <v>899</v>
      </c>
    </row>
    <row r="96" spans="1:14" ht="13.8" thickBot="1" x14ac:dyDescent="0.3">
      <c r="A96" s="833" t="s">
        <v>209</v>
      </c>
      <c r="B96" s="464">
        <v>-0.13562723301904633</v>
      </c>
      <c r="C96" s="465">
        <v>-1</v>
      </c>
      <c r="D96" s="466" t="s">
        <v>695</v>
      </c>
      <c r="E96" s="466">
        <v>-1</v>
      </c>
      <c r="F96" s="466">
        <v>-1</v>
      </c>
      <c r="G96" s="466">
        <v>0.17430395122017739</v>
      </c>
      <c r="H96" s="466">
        <v>-1</v>
      </c>
      <c r="I96" s="466" t="s">
        <v>695</v>
      </c>
      <c r="J96" s="466">
        <v>-1</v>
      </c>
      <c r="K96" s="466" t="s">
        <v>695</v>
      </c>
      <c r="L96" s="466">
        <v>-1</v>
      </c>
      <c r="M96" s="466">
        <v>-1</v>
      </c>
      <c r="N96" s="467" t="s">
        <v>695</v>
      </c>
    </row>
    <row r="97" spans="1:1" x14ac:dyDescent="0.25">
      <c r="A97" s="72"/>
    </row>
  </sheetData>
  <mergeCells count="8">
    <mergeCell ref="A66:N66"/>
    <mergeCell ref="A82:N82"/>
    <mergeCell ref="B83:N83"/>
    <mergeCell ref="A1:N1"/>
    <mergeCell ref="A17:N17"/>
    <mergeCell ref="A33:N33"/>
    <mergeCell ref="A49:N49"/>
    <mergeCell ref="B50:N50"/>
  </mergeCells>
  <pageMargins left="0.78740157480314965" right="0.59055118110236227" top="0.78740157480314965" bottom="0.39370078740157483" header="0" footer="0.39370078740157483"/>
  <pageSetup paperSize="9" scale="87" fitToHeight="0" orientation="landscape" r:id="rId1"/>
  <headerFooter scaleWithDoc="0">
    <oddFooter>&amp;R&amp;9&amp;P</oddFooter>
  </headerFooter>
  <rowBreaks count="2" manualBreakCount="2">
    <brk id="32" max="16383" man="1"/>
    <brk id="65" max="16383"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showZeros="0" zoomScaleNormal="100" workbookViewId="0"/>
  </sheetViews>
  <sheetFormatPr baseColWidth="10" defaultRowHeight="13.2" x14ac:dyDescent="0.25"/>
  <cols>
    <col min="1" max="1" width="19.33203125" customWidth="1"/>
    <col min="2" max="2" width="9.88671875" bestFit="1" customWidth="1"/>
    <col min="3" max="3" width="7.6640625" bestFit="1" customWidth="1"/>
    <col min="4" max="4" width="7.5546875" bestFit="1" customWidth="1"/>
    <col min="5" max="5" width="7.6640625" bestFit="1" customWidth="1"/>
    <col min="6" max="6" width="7.44140625" bestFit="1" customWidth="1"/>
    <col min="7" max="7" width="7.44140625" customWidth="1"/>
    <col min="8" max="8" width="7.33203125" bestFit="1" customWidth="1"/>
    <col min="9" max="10" width="8.88671875" bestFit="1" customWidth="1"/>
    <col min="11" max="11" width="10.44140625" bestFit="1" customWidth="1"/>
    <col min="12" max="12" width="7.5546875" bestFit="1" customWidth="1"/>
    <col min="13" max="13" width="9.6640625" bestFit="1" customWidth="1"/>
    <col min="14" max="14" width="9.33203125" bestFit="1" customWidth="1"/>
  </cols>
  <sheetData>
    <row r="1" spans="1:14" ht="13.8" thickBot="1" x14ac:dyDescent="0.3">
      <c r="A1" s="1055" t="s">
        <v>237</v>
      </c>
      <c r="B1" s="1055"/>
      <c r="C1" s="1055"/>
      <c r="D1" s="1055"/>
      <c r="E1" s="1055"/>
      <c r="F1" s="1055"/>
      <c r="G1" s="1055"/>
      <c r="H1" s="1055"/>
      <c r="I1" s="1055"/>
      <c r="J1" s="1055"/>
      <c r="K1" s="1055"/>
      <c r="L1" s="1055"/>
      <c r="M1" s="1055"/>
      <c r="N1" s="1055"/>
    </row>
    <row r="2" spans="1:14" ht="13.8" thickBot="1" x14ac:dyDescent="0.3">
      <c r="A2" s="71"/>
      <c r="B2" s="81" t="s">
        <v>180</v>
      </c>
      <c r="C2" s="10" t="s">
        <v>181</v>
      </c>
      <c r="D2" s="59" t="s">
        <v>182</v>
      </c>
      <c r="E2" s="111" t="s">
        <v>183</v>
      </c>
      <c r="F2" s="111" t="s">
        <v>184</v>
      </c>
      <c r="G2" s="111" t="s">
        <v>185</v>
      </c>
      <c r="H2" s="111" t="s">
        <v>186</v>
      </c>
      <c r="I2" s="111" t="s">
        <v>187</v>
      </c>
      <c r="J2" s="111" t="s">
        <v>188</v>
      </c>
      <c r="K2" s="111" t="s">
        <v>189</v>
      </c>
      <c r="L2" s="111" t="s">
        <v>190</v>
      </c>
      <c r="M2" s="111" t="s">
        <v>191</v>
      </c>
      <c r="N2" s="53" t="s">
        <v>192</v>
      </c>
    </row>
    <row r="3" spans="1:14" ht="13.8" thickBot="1" x14ac:dyDescent="0.3">
      <c r="A3" s="70" t="s">
        <v>180</v>
      </c>
      <c r="B3" s="82">
        <v>9640093.3649825267</v>
      </c>
      <c r="C3" s="66">
        <v>569008.82626342971</v>
      </c>
      <c r="D3" s="77">
        <v>570027.28068090137</v>
      </c>
      <c r="E3" s="131">
        <v>630184.56946733384</v>
      </c>
      <c r="F3" s="131">
        <v>919034.36747008027</v>
      </c>
      <c r="G3" s="131">
        <v>884731.27177447604</v>
      </c>
      <c r="H3" s="131">
        <v>847363.82310165849</v>
      </c>
      <c r="I3" s="131">
        <v>1208483.535489301</v>
      </c>
      <c r="J3" s="131">
        <v>1187462.9614713839</v>
      </c>
      <c r="K3" s="131">
        <v>929783.27386237867</v>
      </c>
      <c r="L3" s="131">
        <v>744099.48590795568</v>
      </c>
      <c r="M3" s="131">
        <v>588947.30027867982</v>
      </c>
      <c r="N3" s="67">
        <v>560966.66921494785</v>
      </c>
    </row>
    <row r="4" spans="1:14" ht="13.8" thickTop="1" x14ac:dyDescent="0.25">
      <c r="A4" s="146" t="s">
        <v>195</v>
      </c>
      <c r="B4" s="117">
        <v>8451264.6880171653</v>
      </c>
      <c r="C4" s="33">
        <v>495076.12753570481</v>
      </c>
      <c r="D4" s="34">
        <v>497922.99584241834</v>
      </c>
      <c r="E4" s="132">
        <v>554532.42741937086</v>
      </c>
      <c r="F4" s="132">
        <v>798079.52926504007</v>
      </c>
      <c r="G4" s="132">
        <v>764551.71187339514</v>
      </c>
      <c r="H4" s="132">
        <v>733808.58175858646</v>
      </c>
      <c r="I4" s="132">
        <v>1115640.8716301105</v>
      </c>
      <c r="J4" s="132">
        <v>1048381.4571455051</v>
      </c>
      <c r="K4" s="132">
        <v>777942.78937579866</v>
      </c>
      <c r="L4" s="132">
        <v>625835.53006598784</v>
      </c>
      <c r="M4" s="132">
        <v>527050.48927672987</v>
      </c>
      <c r="N4" s="54">
        <v>512442.17682851769</v>
      </c>
    </row>
    <row r="5" spans="1:14" x14ac:dyDescent="0.25">
      <c r="A5" s="125" t="s">
        <v>196</v>
      </c>
      <c r="B5" s="120">
        <v>1090499.6898593525</v>
      </c>
      <c r="C5" s="107">
        <v>71984.048958998959</v>
      </c>
      <c r="D5" s="121">
        <v>71035.687401955016</v>
      </c>
      <c r="E5" s="133">
        <v>73736.677548491032</v>
      </c>
      <c r="F5" s="133">
        <v>115451.48711112424</v>
      </c>
      <c r="G5" s="133">
        <v>104088.66255685003</v>
      </c>
      <c r="H5" s="133">
        <v>101469.54687516904</v>
      </c>
      <c r="I5" s="133">
        <v>84709.87114721298</v>
      </c>
      <c r="J5" s="133">
        <v>118844.18187677315</v>
      </c>
      <c r="K5" s="133">
        <v>141780.90003420299</v>
      </c>
      <c r="L5" s="133">
        <v>102387.84059891294</v>
      </c>
      <c r="M5" s="133">
        <v>58377.774174313992</v>
      </c>
      <c r="N5" s="129">
        <v>46633.011575348311</v>
      </c>
    </row>
    <row r="6" spans="1:14" x14ac:dyDescent="0.25">
      <c r="A6" s="165" t="s">
        <v>197</v>
      </c>
      <c r="B6" s="893">
        <v>87465.188114354591</v>
      </c>
      <c r="C6" s="166">
        <v>1072.393946017</v>
      </c>
      <c r="D6" s="894">
        <v>1068.5974365280001</v>
      </c>
      <c r="E6" s="895">
        <v>1915.4644994719001</v>
      </c>
      <c r="F6" s="895">
        <v>5126.3917929479994</v>
      </c>
      <c r="G6" s="895">
        <v>15704.83784168999</v>
      </c>
      <c r="H6" s="895">
        <v>10169.221012761001</v>
      </c>
      <c r="I6" s="895">
        <v>5676.8655491473</v>
      </c>
      <c r="J6" s="895">
        <v>18372.107303847602</v>
      </c>
      <c r="K6" s="895">
        <v>9070.7905007620011</v>
      </c>
      <c r="L6" s="895">
        <v>14788.498598393999</v>
      </c>
      <c r="M6" s="895">
        <v>2608.5388217059999</v>
      </c>
      <c r="N6" s="167">
        <v>1891.4808110818001</v>
      </c>
    </row>
    <row r="7" spans="1:14" ht="13.8" thickBot="1" x14ac:dyDescent="0.3">
      <c r="A7" s="162" t="s">
        <v>198</v>
      </c>
      <c r="B7" s="896">
        <v>10863.798991654001</v>
      </c>
      <c r="C7" s="108">
        <v>876.25582270899997</v>
      </c>
      <c r="D7" s="897">
        <v>0</v>
      </c>
      <c r="E7" s="898">
        <v>0</v>
      </c>
      <c r="F7" s="898">
        <v>376.95930096799998</v>
      </c>
      <c r="G7" s="898">
        <v>386.05950254100003</v>
      </c>
      <c r="H7" s="898">
        <v>1916.4734551420001</v>
      </c>
      <c r="I7" s="898">
        <v>2455.9271628300003</v>
      </c>
      <c r="J7" s="898">
        <v>1865.2151452580001</v>
      </c>
      <c r="K7" s="898">
        <v>988.79395161500008</v>
      </c>
      <c r="L7" s="898">
        <v>1087.6166446609998</v>
      </c>
      <c r="M7" s="898">
        <v>910.49800592999998</v>
      </c>
      <c r="N7" s="130">
        <v>0</v>
      </c>
    </row>
    <row r="9" spans="1:14" ht="13.8" thickBot="1" x14ac:dyDescent="0.3">
      <c r="A9" s="1056" t="s">
        <v>238</v>
      </c>
      <c r="B9" s="1056"/>
      <c r="C9" s="1056"/>
      <c r="D9" s="1056"/>
      <c r="E9" s="1056"/>
      <c r="F9" s="1056"/>
      <c r="G9" s="1056"/>
      <c r="H9" s="1056"/>
      <c r="I9" s="1056"/>
      <c r="J9" s="1056"/>
      <c r="K9" s="1056"/>
      <c r="L9" s="1056"/>
      <c r="M9" s="1056"/>
      <c r="N9" s="1056"/>
    </row>
    <row r="10" spans="1:14" ht="13.8" thickBot="1" x14ac:dyDescent="0.3">
      <c r="A10" s="96"/>
      <c r="B10" s="85" t="s">
        <v>180</v>
      </c>
      <c r="C10" s="10" t="s">
        <v>181</v>
      </c>
      <c r="D10" s="59" t="s">
        <v>182</v>
      </c>
      <c r="E10" s="111" t="s">
        <v>183</v>
      </c>
      <c r="F10" s="111" t="s">
        <v>184</v>
      </c>
      <c r="G10" s="111" t="s">
        <v>185</v>
      </c>
      <c r="H10" s="111" t="s">
        <v>186</v>
      </c>
      <c r="I10" s="111" t="s">
        <v>187</v>
      </c>
      <c r="J10" s="111" t="s">
        <v>188</v>
      </c>
      <c r="K10" s="111" t="s">
        <v>189</v>
      </c>
      <c r="L10" s="111" t="s">
        <v>190</v>
      </c>
      <c r="M10" s="111" t="s">
        <v>191</v>
      </c>
      <c r="N10" s="111" t="s">
        <v>192</v>
      </c>
    </row>
    <row r="11" spans="1:14" ht="13.8" thickBot="1" x14ac:dyDescent="0.3">
      <c r="A11" s="97" t="s">
        <v>180</v>
      </c>
      <c r="B11" s="86">
        <v>1</v>
      </c>
      <c r="C11" s="68">
        <v>5.9025240183911962E-2</v>
      </c>
      <c r="D11" s="68">
        <v>5.9130887959188826E-2</v>
      </c>
      <c r="E11" s="68">
        <v>6.5371210174837976E-2</v>
      </c>
      <c r="F11" s="68">
        <v>9.5334591966552612E-2</v>
      </c>
      <c r="G11" s="68">
        <v>9.1776214013470775E-2</v>
      </c>
      <c r="H11" s="68">
        <v>8.7899960199523897E-2</v>
      </c>
      <c r="I11" s="68">
        <v>0.12536014846900723</v>
      </c>
      <c r="J11" s="68">
        <v>0.12317961211712147</v>
      </c>
      <c r="K11" s="68">
        <v>9.644961295082477E-2</v>
      </c>
      <c r="L11" s="68">
        <v>7.7187995773037241E-2</v>
      </c>
      <c r="M11" s="68">
        <v>6.1093526585335858E-2</v>
      </c>
      <c r="N11" s="68">
        <v>5.8190999607187377E-2</v>
      </c>
    </row>
    <row r="12" spans="1:14" ht="13.8" thickTop="1" x14ac:dyDescent="0.25">
      <c r="A12" s="146" t="s">
        <v>195</v>
      </c>
      <c r="B12" s="122">
        <v>1</v>
      </c>
      <c r="C12" s="52">
        <v>5.8580123308368363E-2</v>
      </c>
      <c r="D12" s="52">
        <v>5.8916980383824778E-2</v>
      </c>
      <c r="E12" s="52">
        <v>6.5615318877141351E-2</v>
      </c>
      <c r="F12" s="52">
        <v>9.4433148022995531E-2</v>
      </c>
      <c r="G12" s="52">
        <v>9.046595274165696E-2</v>
      </c>
      <c r="H12" s="52">
        <v>8.6828256935205822E-2</v>
      </c>
      <c r="I12" s="52">
        <v>0.13200874813587954</v>
      </c>
      <c r="J12" s="52">
        <v>0.12405024524104406</v>
      </c>
      <c r="K12" s="52">
        <v>9.2050458492777307E-2</v>
      </c>
      <c r="L12" s="52">
        <v>7.4052293138249972E-2</v>
      </c>
      <c r="M12" s="52">
        <v>6.2363505195148064E-2</v>
      </c>
      <c r="N12" s="52">
        <v>6.0634969527708263E-2</v>
      </c>
    </row>
    <row r="13" spans="1:14" x14ac:dyDescent="0.25">
      <c r="A13" s="125" t="s">
        <v>196</v>
      </c>
      <c r="B13" s="123">
        <v>1</v>
      </c>
      <c r="C13" s="109">
        <v>6.6010150785355215E-2</v>
      </c>
      <c r="D13" s="109">
        <v>6.5140492989151477E-2</v>
      </c>
      <c r="E13" s="109">
        <v>6.7617330141562196E-2</v>
      </c>
      <c r="F13" s="109">
        <v>0.10587026129829952</v>
      </c>
      <c r="G13" s="109">
        <v>9.5450428390561851E-2</v>
      </c>
      <c r="H13" s="109">
        <v>9.3048671007193134E-2</v>
      </c>
      <c r="I13" s="109">
        <v>7.7679867252542237E-2</v>
      </c>
      <c r="J13" s="109">
        <v>0.10898139906128823</v>
      </c>
      <c r="K13" s="109">
        <v>0.1300146174754889</v>
      </c>
      <c r="L13" s="109">
        <v>9.3890756275335052E-2</v>
      </c>
      <c r="M13" s="109">
        <v>5.3533049772662732E-2</v>
      </c>
      <c r="N13" s="109">
        <v>4.2762975550559593E-2</v>
      </c>
    </row>
    <row r="14" spans="1:14" x14ac:dyDescent="0.25">
      <c r="A14" s="165" t="s">
        <v>197</v>
      </c>
      <c r="B14" s="900">
        <v>1</v>
      </c>
      <c r="C14" s="168">
        <v>1.2260808775886015E-2</v>
      </c>
      <c r="D14" s="168">
        <v>1.2217402826949665E-2</v>
      </c>
      <c r="E14" s="168">
        <v>2.1899735663605556E-2</v>
      </c>
      <c r="F14" s="168">
        <v>5.8610653031988022E-2</v>
      </c>
      <c r="G14" s="168">
        <v>0.17955529714469964</v>
      </c>
      <c r="H14" s="168">
        <v>0.11626592512972657</v>
      </c>
      <c r="I14" s="168">
        <v>6.4904285596747324E-2</v>
      </c>
      <c r="J14" s="168">
        <v>0.21005050923605587</v>
      </c>
      <c r="K14" s="168">
        <v>0.10370743716806027</v>
      </c>
      <c r="L14" s="168">
        <v>0.16907868052669223</v>
      </c>
      <c r="M14" s="168">
        <v>2.9823737625711371E-2</v>
      </c>
      <c r="N14" s="168">
        <v>2.1625527273877485E-2</v>
      </c>
    </row>
    <row r="15" spans="1:14" ht="13.8" thickBot="1" x14ac:dyDescent="0.3">
      <c r="A15" s="162" t="s">
        <v>198</v>
      </c>
      <c r="B15" s="901">
        <v>1</v>
      </c>
      <c r="C15" s="110">
        <v>8.0658324346959506E-2</v>
      </c>
      <c r="D15" s="110">
        <v>0</v>
      </c>
      <c r="E15" s="110">
        <v>0</v>
      </c>
      <c r="F15" s="110">
        <v>3.4698663078872774E-2</v>
      </c>
      <c r="G15" s="110">
        <v>3.5536325997709103E-2</v>
      </c>
      <c r="H15" s="110">
        <v>0.17640914164688712</v>
      </c>
      <c r="I15" s="110">
        <v>0.22606522494725284</v>
      </c>
      <c r="J15" s="110">
        <v>0.17169087413076511</v>
      </c>
      <c r="K15" s="110">
        <v>9.1017327582609969E-2</v>
      </c>
      <c r="L15" s="110">
        <v>0.10011384097741037</v>
      </c>
      <c r="M15" s="110">
        <v>8.3810277291533147E-2</v>
      </c>
      <c r="N15" s="110">
        <v>0</v>
      </c>
    </row>
    <row r="16" spans="1:14" ht="13.5" customHeight="1" x14ac:dyDescent="0.25">
      <c r="A16" s="72"/>
      <c r="B16" s="1"/>
      <c r="C16" s="1"/>
      <c r="D16" s="1"/>
      <c r="E16" s="1"/>
      <c r="F16" s="1"/>
      <c r="G16" s="1"/>
      <c r="H16" s="98"/>
      <c r="I16" s="1"/>
    </row>
    <row r="17" spans="1:14" ht="13.8" thickBot="1" x14ac:dyDescent="0.3">
      <c r="A17" s="1056" t="s">
        <v>239</v>
      </c>
      <c r="B17" s="1056"/>
      <c r="C17" s="1056"/>
      <c r="D17" s="1056"/>
      <c r="E17" s="1056"/>
      <c r="F17" s="1056"/>
      <c r="G17" s="1056"/>
      <c r="H17" s="1056"/>
      <c r="I17" s="1056"/>
      <c r="J17" s="1056"/>
      <c r="K17" s="1056"/>
      <c r="L17" s="1056"/>
      <c r="M17" s="1056"/>
      <c r="N17" s="1056"/>
    </row>
    <row r="18" spans="1:14" ht="13.8" thickBot="1" x14ac:dyDescent="0.3">
      <c r="A18" s="96"/>
      <c r="B18" s="85" t="s">
        <v>180</v>
      </c>
      <c r="C18" s="10" t="s">
        <v>181</v>
      </c>
      <c r="D18" s="59" t="s">
        <v>182</v>
      </c>
      <c r="E18" s="111" t="s">
        <v>183</v>
      </c>
      <c r="F18" s="111" t="s">
        <v>184</v>
      </c>
      <c r="G18" s="111" t="s">
        <v>185</v>
      </c>
      <c r="H18" s="111" t="s">
        <v>186</v>
      </c>
      <c r="I18" s="111" t="s">
        <v>187</v>
      </c>
      <c r="J18" s="111" t="s">
        <v>188</v>
      </c>
      <c r="K18" s="111" t="s">
        <v>189</v>
      </c>
      <c r="L18" s="111" t="s">
        <v>190</v>
      </c>
      <c r="M18" s="111" t="s">
        <v>191</v>
      </c>
      <c r="N18" s="111" t="s">
        <v>192</v>
      </c>
    </row>
    <row r="19" spans="1:14" ht="13.8" thickBot="1" x14ac:dyDescent="0.3">
      <c r="A19" s="97" t="s">
        <v>180</v>
      </c>
      <c r="B19" s="86">
        <v>1</v>
      </c>
      <c r="C19" s="68">
        <v>1</v>
      </c>
      <c r="D19" s="68">
        <v>1</v>
      </c>
      <c r="E19" s="68">
        <v>1</v>
      </c>
      <c r="F19" s="68">
        <v>1</v>
      </c>
      <c r="G19" s="68">
        <v>1</v>
      </c>
      <c r="H19" s="68">
        <v>1</v>
      </c>
      <c r="I19" s="68">
        <v>1</v>
      </c>
      <c r="J19" s="68">
        <v>1</v>
      </c>
      <c r="K19" s="68">
        <v>1</v>
      </c>
      <c r="L19" s="68">
        <v>1</v>
      </c>
      <c r="M19" s="68">
        <v>1</v>
      </c>
      <c r="N19" s="68">
        <v>1</v>
      </c>
    </row>
    <row r="20" spans="1:14" ht="13.8" thickTop="1" x14ac:dyDescent="0.25">
      <c r="A20" s="146" t="s">
        <v>195</v>
      </c>
      <c r="B20" s="122">
        <v>0.87667871752323878</v>
      </c>
      <c r="C20" s="52">
        <v>0.87006757133588497</v>
      </c>
      <c r="D20" s="52">
        <v>0.87350730871625304</v>
      </c>
      <c r="E20" s="52">
        <v>0.87995240487733895</v>
      </c>
      <c r="F20" s="52">
        <v>0.86838921101720612</v>
      </c>
      <c r="G20" s="52">
        <v>0.86416264041391821</v>
      </c>
      <c r="H20" s="52">
        <v>0.865989981815109</v>
      </c>
      <c r="I20" s="52">
        <v>0.92317424182233521</v>
      </c>
      <c r="J20" s="52">
        <v>0.88287508003319692</v>
      </c>
      <c r="K20" s="52">
        <v>0.83669260487357988</v>
      </c>
      <c r="L20" s="52">
        <v>0.84106432260511332</v>
      </c>
      <c r="M20" s="52">
        <v>0.89490263225137223</v>
      </c>
      <c r="N20" s="52">
        <v>0.91349843930239494</v>
      </c>
    </row>
    <row r="21" spans="1:14" x14ac:dyDescent="0.25">
      <c r="A21" s="125" t="s">
        <v>196</v>
      </c>
      <c r="B21" s="123">
        <v>0.1131212788685817</v>
      </c>
      <c r="C21" s="109">
        <v>0.12650778975030003</v>
      </c>
      <c r="D21" s="109">
        <v>0.12461804866093851</v>
      </c>
      <c r="E21" s="109">
        <v>0.11700806576526822</v>
      </c>
      <c r="F21" s="109">
        <v>0.12562260041367043</v>
      </c>
      <c r="G21" s="109">
        <v>0.11765003213697066</v>
      </c>
      <c r="H21" s="109">
        <v>0.11974731999267298</v>
      </c>
      <c r="I21" s="109">
        <v>7.0096007648887779E-2</v>
      </c>
      <c r="J21" s="109">
        <v>0.10008243265921614</v>
      </c>
      <c r="K21" s="109">
        <v>0.15248811633837653</v>
      </c>
      <c r="L21" s="109">
        <v>0.13759966582153801</v>
      </c>
      <c r="M21" s="109">
        <v>9.9122237501879415E-2</v>
      </c>
      <c r="N21" s="109">
        <v>8.3129736817714128E-2</v>
      </c>
    </row>
    <row r="22" spans="1:14" x14ac:dyDescent="0.25">
      <c r="A22" s="165" t="s">
        <v>197</v>
      </c>
      <c r="B22" s="900">
        <v>9.0730644199018221E-3</v>
      </c>
      <c r="C22" s="168">
        <v>1.8846701430963776E-3</v>
      </c>
      <c r="D22" s="168">
        <v>1.8746426228084265E-3</v>
      </c>
      <c r="E22" s="168">
        <v>3.0395293573927946E-3</v>
      </c>
      <c r="F22" s="168">
        <v>5.578019685009105E-3</v>
      </c>
      <c r="G22" s="168">
        <v>1.7750969523425253E-2</v>
      </c>
      <c r="H22" s="168">
        <v>1.2001009171642435E-2</v>
      </c>
      <c r="I22" s="168">
        <v>4.6975117015961689E-3</v>
      </c>
      <c r="J22" s="168">
        <v>1.5471730824414722E-2</v>
      </c>
      <c r="K22" s="168">
        <v>9.7558116560662166E-3</v>
      </c>
      <c r="L22" s="168">
        <v>1.9874356693512514E-2</v>
      </c>
      <c r="M22" s="168">
        <v>4.4291549014176378E-3</v>
      </c>
      <c r="N22" s="168">
        <v>3.3718238798908636E-3</v>
      </c>
    </row>
    <row r="23" spans="1:14" ht="13.8" thickBot="1" x14ac:dyDescent="0.3">
      <c r="A23" s="162" t="s">
        <v>198</v>
      </c>
      <c r="B23" s="901">
        <v>1.1269391882776326E-3</v>
      </c>
      <c r="C23" s="110">
        <v>1.5399687707187276E-3</v>
      </c>
      <c r="D23" s="110">
        <v>0</v>
      </c>
      <c r="E23" s="110">
        <v>0</v>
      </c>
      <c r="F23" s="110">
        <v>4.1016888411441491E-4</v>
      </c>
      <c r="G23" s="110">
        <v>4.363579256859468E-4</v>
      </c>
      <c r="H23" s="110">
        <v>2.2616890205756166E-3</v>
      </c>
      <c r="I23" s="110">
        <v>2.032238827180731E-3</v>
      </c>
      <c r="J23" s="110">
        <v>1.5707564831721694E-3</v>
      </c>
      <c r="K23" s="110">
        <v>1.0634671319774201E-3</v>
      </c>
      <c r="L23" s="110">
        <v>1.4616548798362385E-3</v>
      </c>
      <c r="M23" s="110">
        <v>1.5459753453308433E-3</v>
      </c>
      <c r="N23" s="110">
        <v>0</v>
      </c>
    </row>
    <row r="25" spans="1:14" ht="27" customHeight="1" thickBot="1" x14ac:dyDescent="0.3">
      <c r="A25" s="1055" t="s">
        <v>240</v>
      </c>
      <c r="B25" s="1056"/>
      <c r="C25" s="1056"/>
      <c r="D25" s="1056"/>
      <c r="E25" s="1056"/>
      <c r="F25" s="1056"/>
      <c r="G25" s="1056"/>
      <c r="H25" s="1056"/>
      <c r="I25" s="1056"/>
      <c r="J25" s="1056"/>
      <c r="K25" s="1056"/>
      <c r="L25" s="1056"/>
      <c r="M25" s="1056"/>
      <c r="N25" s="1056"/>
    </row>
    <row r="26" spans="1:14" ht="13.5" customHeight="1" thickBot="1" x14ac:dyDescent="0.3">
      <c r="A26" s="355"/>
      <c r="B26" s="1057" t="s">
        <v>898</v>
      </c>
      <c r="C26" s="1058"/>
      <c r="D26" s="1058"/>
      <c r="E26" s="1058"/>
      <c r="F26" s="1058"/>
      <c r="G26" s="1058"/>
      <c r="H26" s="1058"/>
      <c r="I26" s="1058"/>
      <c r="J26" s="1058"/>
      <c r="K26" s="1058"/>
      <c r="L26" s="1058"/>
      <c r="M26" s="1058"/>
      <c r="N26" s="1058"/>
    </row>
    <row r="27" spans="1:14" ht="13.8" thickBot="1" x14ac:dyDescent="0.3">
      <c r="A27" s="149"/>
      <c r="B27" s="79" t="s">
        <v>180</v>
      </c>
      <c r="C27" s="140" t="s">
        <v>181</v>
      </c>
      <c r="D27" s="134" t="s">
        <v>182</v>
      </c>
      <c r="E27" s="134" t="s">
        <v>183</v>
      </c>
      <c r="F27" s="134" t="s">
        <v>184</v>
      </c>
      <c r="G27" s="134" t="s">
        <v>185</v>
      </c>
      <c r="H27" s="134" t="s">
        <v>186</v>
      </c>
      <c r="I27" s="134" t="s">
        <v>187</v>
      </c>
      <c r="J27" s="134" t="s">
        <v>188</v>
      </c>
      <c r="K27" s="134" t="s">
        <v>189</v>
      </c>
      <c r="L27" s="134" t="s">
        <v>190</v>
      </c>
      <c r="M27" s="134" t="s">
        <v>191</v>
      </c>
      <c r="N27" s="80" t="s">
        <v>192</v>
      </c>
    </row>
    <row r="28" spans="1:14" ht="13.8" thickBot="1" x14ac:dyDescent="0.3">
      <c r="A28" s="150" t="s">
        <v>180</v>
      </c>
      <c r="B28" s="88">
        <v>3.3166005704057033E-2</v>
      </c>
      <c r="C28" s="141">
        <v>-0.12822038430368632</v>
      </c>
      <c r="D28" s="135">
        <v>-1.7269933892510636E-2</v>
      </c>
      <c r="E28" s="135">
        <v>-0.16624181726574772</v>
      </c>
      <c r="F28" s="135">
        <v>0.2507666021910202</v>
      </c>
      <c r="G28" s="135">
        <v>8.1939433054309507E-2</v>
      </c>
      <c r="H28" s="135">
        <v>4.6547158681080614E-2</v>
      </c>
      <c r="I28" s="135">
        <v>0.11995507211853718</v>
      </c>
      <c r="J28" s="135">
        <v>9.115681668251141E-2</v>
      </c>
      <c r="K28" s="135">
        <v>0.13281654897754858</v>
      </c>
      <c r="L28" s="135">
        <v>8.385989695227658E-2</v>
      </c>
      <c r="M28" s="135">
        <v>-2.0087602769560897E-2</v>
      </c>
      <c r="N28" s="90">
        <v>-0.20345403253002248</v>
      </c>
    </row>
    <row r="29" spans="1:14" ht="13.8" thickTop="1" x14ac:dyDescent="0.25">
      <c r="A29" s="151" t="s">
        <v>195</v>
      </c>
      <c r="B29" s="114">
        <v>3.665235102950759E-2</v>
      </c>
      <c r="C29" s="142">
        <v>-0.14702935347191171</v>
      </c>
      <c r="D29" s="136">
        <v>-6.620353845584126E-3</v>
      </c>
      <c r="E29" s="136">
        <v>-0.18918314703697903</v>
      </c>
      <c r="F29" s="136">
        <v>0.21636738325763982</v>
      </c>
      <c r="G29" s="136">
        <v>9.4648182222686339E-2</v>
      </c>
      <c r="H29" s="715">
        <v>2.6000548306754245E-2</v>
      </c>
      <c r="I29" s="136">
        <v>0.15367337217946164</v>
      </c>
      <c r="J29" s="136">
        <v>0.10903344209852195</v>
      </c>
      <c r="K29" s="136">
        <v>9.7723705775660363E-2</v>
      </c>
      <c r="L29" s="136">
        <v>0.16278740422476301</v>
      </c>
      <c r="M29" s="136">
        <v>1.2722978732242485E-2</v>
      </c>
      <c r="N29" s="119">
        <v>-0.19607882683654687</v>
      </c>
    </row>
    <row r="30" spans="1:14" x14ac:dyDescent="0.25">
      <c r="A30" s="152" t="s">
        <v>196</v>
      </c>
      <c r="B30" s="103">
        <v>2.8809634371925963E-2</v>
      </c>
      <c r="C30" s="143">
        <v>1.3705528105840692E-2</v>
      </c>
      <c r="D30" s="137">
        <v>-8.3597193249870472E-2</v>
      </c>
      <c r="E30" s="137">
        <v>3.156626415098307E-2</v>
      </c>
      <c r="F30" s="137">
        <v>0.51995819156383849</v>
      </c>
      <c r="G30" s="137">
        <v>0.17389334213635022</v>
      </c>
      <c r="H30" s="137">
        <v>0.27619188112935622</v>
      </c>
      <c r="I30" s="137">
        <v>-0.17343385701420078</v>
      </c>
      <c r="J30" s="137">
        <v>-8.6049773850750411E-2</v>
      </c>
      <c r="K30" s="137">
        <v>0.40682202405640244</v>
      </c>
      <c r="L30" s="137">
        <v>-0.17098135160598604</v>
      </c>
      <c r="M30" s="137">
        <v>-0.23902859980737023</v>
      </c>
      <c r="N30" s="105">
        <v>-0.25148996022433268</v>
      </c>
    </row>
    <row r="31" spans="1:14" x14ac:dyDescent="0.25">
      <c r="A31" s="902" t="s">
        <v>197</v>
      </c>
      <c r="B31" s="903">
        <v>-0.17304877383987816</v>
      </c>
      <c r="C31" s="904">
        <v>7.1388760264590179E-2</v>
      </c>
      <c r="D31" s="905">
        <v>6.5984359901241962E-2</v>
      </c>
      <c r="E31" s="905">
        <v>4.3979571371463164</v>
      </c>
      <c r="F31" s="905">
        <v>1.1208299545219957</v>
      </c>
      <c r="G31" s="905">
        <v>-0.46758084288878377</v>
      </c>
      <c r="H31" s="905">
        <v>-0.25567902143062826</v>
      </c>
      <c r="I31" s="905">
        <v>-0.15022547862167468</v>
      </c>
      <c r="J31" s="905">
        <v>0.51765871191707147</v>
      </c>
      <c r="K31" s="905">
        <v>-3.1916759182096355E-2</v>
      </c>
      <c r="L31" s="905">
        <v>-0.3668546049916942</v>
      </c>
      <c r="M31" s="905">
        <v>-9.9001675282435864E-2</v>
      </c>
      <c r="N31" s="906">
        <v>-0.44776027988211498</v>
      </c>
    </row>
    <row r="32" spans="1:14" ht="13.8" thickBot="1" x14ac:dyDescent="0.3">
      <c r="A32" s="154" t="s">
        <v>198</v>
      </c>
      <c r="B32" s="101">
        <v>-0.12703908702760935</v>
      </c>
      <c r="C32" s="145">
        <v>2.2186454602353574</v>
      </c>
      <c r="D32" s="139">
        <v>-1</v>
      </c>
      <c r="E32" s="139">
        <v>-1</v>
      </c>
      <c r="F32" s="139">
        <v>0.32026754424795456</v>
      </c>
      <c r="G32" s="139">
        <v>-0.65384624610122299</v>
      </c>
      <c r="H32" s="139">
        <v>0.48447270470249593</v>
      </c>
      <c r="I32" s="139">
        <v>-0.13777524890874693</v>
      </c>
      <c r="J32" s="139">
        <v>1.3011939116535891</v>
      </c>
      <c r="K32" s="139">
        <v>-0.48851883491089987</v>
      </c>
      <c r="L32" s="139">
        <v>-0.24744322396663876</v>
      </c>
      <c r="M32" s="139">
        <v>-7.2156179615509686E-2</v>
      </c>
      <c r="N32" s="94">
        <v>-1</v>
      </c>
    </row>
  </sheetData>
  <mergeCells count="5">
    <mergeCell ref="A1:N1"/>
    <mergeCell ref="A9:N9"/>
    <mergeCell ref="A17:N17"/>
    <mergeCell ref="A25:N25"/>
    <mergeCell ref="B26:N26"/>
  </mergeCells>
  <pageMargins left="0.78740157480314965" right="0.59055118110236227" top="0.78740157480314965" bottom="0.39370078740157483" header="0" footer="0.39370078740157483"/>
  <pageSetup paperSize="9" orientation="landscape" r:id="rId1"/>
  <headerFooter scaleWithDoc="0">
    <oddFooter>&amp;R&amp;9&amp;P</oddFooter>
  </headerFooter>
  <legacyDrawingHF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7"/>
  <sheetViews>
    <sheetView showZeros="0" zoomScaleNormal="100" workbookViewId="0"/>
  </sheetViews>
  <sheetFormatPr baseColWidth="10" defaultRowHeight="13.2" x14ac:dyDescent="0.25"/>
  <cols>
    <col min="1" max="1" width="28.33203125" customWidth="1"/>
    <col min="2" max="2" width="14" bestFit="1" customWidth="1"/>
    <col min="3" max="3" width="14.109375" bestFit="1" customWidth="1"/>
    <col min="4" max="4" width="11.88671875" bestFit="1" customWidth="1"/>
    <col min="5" max="5" width="11.5546875" bestFit="1" customWidth="1"/>
    <col min="6" max="6" width="9.5546875" customWidth="1"/>
  </cols>
  <sheetData>
    <row r="1" spans="1:7" ht="27" customHeight="1" thickBot="1" x14ac:dyDescent="0.3">
      <c r="A1" s="1053" t="s">
        <v>534</v>
      </c>
      <c r="B1" s="1053"/>
      <c r="C1" s="1053"/>
      <c r="D1" s="1053"/>
      <c r="E1" s="1053"/>
      <c r="F1" s="1053"/>
      <c r="G1" s="549"/>
    </row>
    <row r="2" spans="1:7" ht="13.8" thickBot="1" x14ac:dyDescent="0.3">
      <c r="A2" s="405"/>
      <c r="B2" s="423" t="s">
        <v>180</v>
      </c>
      <c r="C2" s="8" t="s">
        <v>195</v>
      </c>
      <c r="D2" s="9" t="s">
        <v>196</v>
      </c>
      <c r="E2" s="407" t="s">
        <v>197</v>
      </c>
      <c r="F2" s="407" t="s">
        <v>198</v>
      </c>
    </row>
    <row r="3" spans="1:7" ht="13.8" thickBot="1" x14ac:dyDescent="0.3">
      <c r="A3" s="477" t="s">
        <v>180</v>
      </c>
      <c r="B3" s="641">
        <v>572041058.64122236</v>
      </c>
      <c r="C3" s="382">
        <v>556890584.46524131</v>
      </c>
      <c r="D3" s="427">
        <v>428672.13349800004</v>
      </c>
      <c r="E3" s="383">
        <v>14675169.776242999</v>
      </c>
      <c r="F3" s="383">
        <v>46632.266239999997</v>
      </c>
    </row>
    <row r="4" spans="1:7" ht="13.8" thickTop="1" x14ac:dyDescent="0.25">
      <c r="A4" s="437" t="s">
        <v>199</v>
      </c>
      <c r="B4" s="438">
        <v>534435278.73583925</v>
      </c>
      <c r="C4" s="16">
        <v>534206265.35942125</v>
      </c>
      <c r="D4" s="23">
        <v>177913.86455800003</v>
      </c>
      <c r="E4" s="439">
        <v>51099.511859999999</v>
      </c>
      <c r="F4" s="439">
        <v>0</v>
      </c>
    </row>
    <row r="5" spans="1:7" x14ac:dyDescent="0.25">
      <c r="A5" s="387" t="s">
        <v>200</v>
      </c>
      <c r="B5" s="429">
        <v>6780716.7689530002</v>
      </c>
      <c r="C5" s="430">
        <v>2443935.4874099996</v>
      </c>
      <c r="D5" s="431">
        <v>0</v>
      </c>
      <c r="E5" s="433">
        <v>4336781.2815430006</v>
      </c>
      <c r="F5" s="433">
        <v>0</v>
      </c>
    </row>
    <row r="6" spans="1:7" x14ac:dyDescent="0.25">
      <c r="A6" s="417" t="s">
        <v>201</v>
      </c>
      <c r="B6" s="440">
        <v>5899008.7427299991</v>
      </c>
      <c r="C6" s="395">
        <v>3772042.7934099999</v>
      </c>
      <c r="D6" s="395">
        <v>57054.127240000002</v>
      </c>
      <c r="E6" s="395">
        <v>2069911.8220799996</v>
      </c>
      <c r="F6" s="395">
        <v>0</v>
      </c>
    </row>
    <row r="7" spans="1:7" x14ac:dyDescent="0.25">
      <c r="A7" s="387" t="s">
        <v>202</v>
      </c>
      <c r="B7" s="429">
        <v>122462.8371</v>
      </c>
      <c r="C7" s="430">
        <v>122462.8371</v>
      </c>
      <c r="D7" s="431">
        <v>0</v>
      </c>
      <c r="E7" s="433">
        <v>0</v>
      </c>
      <c r="F7" s="433">
        <v>0</v>
      </c>
    </row>
    <row r="8" spans="1:7" x14ac:dyDescent="0.25">
      <c r="A8" s="417" t="s">
        <v>203</v>
      </c>
      <c r="B8" s="440">
        <v>998241.79816999997</v>
      </c>
      <c r="C8" s="395">
        <v>998241.79816999997</v>
      </c>
      <c r="D8" s="395">
        <v>0</v>
      </c>
      <c r="E8" s="395">
        <v>0</v>
      </c>
      <c r="F8" s="395">
        <v>0</v>
      </c>
    </row>
    <row r="9" spans="1:7" x14ac:dyDescent="0.25">
      <c r="A9" s="387" t="s">
        <v>204</v>
      </c>
      <c r="B9" s="429">
        <v>4841221.5333799999</v>
      </c>
      <c r="C9" s="430">
        <v>4794589.2671400001</v>
      </c>
      <c r="D9" s="431">
        <v>0</v>
      </c>
      <c r="E9" s="433">
        <v>0</v>
      </c>
      <c r="F9" s="433">
        <v>46632.266239999997</v>
      </c>
    </row>
    <row r="10" spans="1:7" x14ac:dyDescent="0.25">
      <c r="A10" s="417" t="s">
        <v>205</v>
      </c>
      <c r="B10" s="440">
        <v>3230933.7777500004</v>
      </c>
      <c r="C10" s="395">
        <v>3162642.2242500004</v>
      </c>
      <c r="D10" s="470" t="s">
        <v>225</v>
      </c>
      <c r="E10" s="395">
        <v>0</v>
      </c>
      <c r="F10" s="395">
        <v>0</v>
      </c>
    </row>
    <row r="11" spans="1:7" x14ac:dyDescent="0.25">
      <c r="A11" s="387" t="s">
        <v>206</v>
      </c>
      <c r="B11" s="429">
        <v>5178438.8371000001</v>
      </c>
      <c r="C11" s="430">
        <v>5014014.7894400004</v>
      </c>
      <c r="D11" s="433">
        <v>125412.5882</v>
      </c>
      <c r="E11" s="433">
        <v>39011.459459999998</v>
      </c>
      <c r="F11" s="433">
        <v>0</v>
      </c>
    </row>
    <row r="12" spans="1:7" x14ac:dyDescent="0.25">
      <c r="A12" s="417" t="s">
        <v>207</v>
      </c>
      <c r="B12" s="440">
        <v>7155599.9209000003</v>
      </c>
      <c r="C12" s="395">
        <v>0</v>
      </c>
      <c r="D12" s="395">
        <v>0</v>
      </c>
      <c r="E12" s="395">
        <v>7155599.9209000003</v>
      </c>
      <c r="F12" s="395">
        <v>0</v>
      </c>
    </row>
    <row r="13" spans="1:7" x14ac:dyDescent="0.25">
      <c r="A13" s="387" t="s">
        <v>208</v>
      </c>
      <c r="B13" s="429">
        <v>3004728.9966000002</v>
      </c>
      <c r="C13" s="430">
        <v>2197436.3986</v>
      </c>
      <c r="D13" s="433">
        <v>0</v>
      </c>
      <c r="E13" s="433">
        <v>807292.598</v>
      </c>
      <c r="F13" s="433">
        <v>0</v>
      </c>
    </row>
    <row r="14" spans="1:7" ht="13.8" thickBot="1" x14ac:dyDescent="0.3">
      <c r="A14" s="468" t="s">
        <v>209</v>
      </c>
      <c r="B14" s="442">
        <v>394426.69270000001</v>
      </c>
      <c r="C14" s="24">
        <v>178953.51029999999</v>
      </c>
      <c r="D14" s="414">
        <v>0</v>
      </c>
      <c r="E14" s="414">
        <v>215473.18239999999</v>
      </c>
      <c r="F14" s="414">
        <v>0</v>
      </c>
    </row>
    <row r="15" spans="1:7" x14ac:dyDescent="0.25">
      <c r="A15" s="72" t="s">
        <v>224</v>
      </c>
    </row>
    <row r="17" spans="1:8" ht="27" customHeight="1" thickBot="1" x14ac:dyDescent="0.3">
      <c r="A17" s="1053" t="s">
        <v>535</v>
      </c>
      <c r="B17" s="1053"/>
      <c r="C17" s="1053"/>
      <c r="D17" s="1053"/>
      <c r="E17" s="1053"/>
      <c r="F17" s="1053"/>
      <c r="G17" s="549"/>
    </row>
    <row r="18" spans="1:8" ht="13.8" thickBot="1" x14ac:dyDescent="0.3">
      <c r="A18" s="405"/>
      <c r="B18" s="423" t="s">
        <v>180</v>
      </c>
      <c r="C18" s="8" t="s">
        <v>195</v>
      </c>
      <c r="D18" s="9" t="s">
        <v>196</v>
      </c>
      <c r="E18" s="407" t="s">
        <v>197</v>
      </c>
      <c r="F18" s="407" t="s">
        <v>198</v>
      </c>
    </row>
    <row r="19" spans="1:8" ht="13.8" thickBot="1" x14ac:dyDescent="0.3">
      <c r="A19" s="435" t="s">
        <v>180</v>
      </c>
      <c r="B19" s="436">
        <v>1</v>
      </c>
      <c r="C19" s="385">
        <v>0.97351505814640615</v>
      </c>
      <c r="D19" s="385">
        <v>7.4937301618913739E-4</v>
      </c>
      <c r="E19" s="385">
        <v>2.5654049747934438E-2</v>
      </c>
      <c r="F19" s="385">
        <v>8.1519089470196974E-5</v>
      </c>
    </row>
    <row r="20" spans="1:8" ht="13.8" thickTop="1" x14ac:dyDescent="0.25">
      <c r="A20" s="437" t="s">
        <v>199</v>
      </c>
      <c r="B20" s="19">
        <v>1</v>
      </c>
      <c r="C20" s="20">
        <v>0.99957148529386064</v>
      </c>
      <c r="D20" s="20">
        <v>3.3290067410751776E-4</v>
      </c>
      <c r="E20" s="20">
        <v>9.5614032031851465E-5</v>
      </c>
      <c r="F20" s="20">
        <v>0</v>
      </c>
    </row>
    <row r="21" spans="1:8" x14ac:dyDescent="0.25">
      <c r="A21" s="387" t="s">
        <v>200</v>
      </c>
      <c r="B21" s="434">
        <v>1</v>
      </c>
      <c r="C21" s="388">
        <v>0.36042435787911015</v>
      </c>
      <c r="D21" s="388">
        <v>0</v>
      </c>
      <c r="E21" s="388">
        <v>0.6395756421208898</v>
      </c>
      <c r="F21" s="388">
        <v>0</v>
      </c>
    </row>
    <row r="22" spans="1:8" x14ac:dyDescent="0.25">
      <c r="A22" s="417" t="s">
        <v>201</v>
      </c>
      <c r="B22" s="441">
        <v>1</v>
      </c>
      <c r="C22" s="397">
        <v>0.63943671859423934</v>
      </c>
      <c r="D22" s="397">
        <v>9.671816016600096E-3</v>
      </c>
      <c r="E22" s="397">
        <v>0.35089146538916066</v>
      </c>
      <c r="F22" s="397">
        <v>0</v>
      </c>
    </row>
    <row r="23" spans="1:8" x14ac:dyDescent="0.25">
      <c r="A23" s="387" t="s">
        <v>202</v>
      </c>
      <c r="B23" s="434">
        <v>1</v>
      </c>
      <c r="C23" s="388">
        <v>1</v>
      </c>
      <c r="D23" s="388">
        <v>0</v>
      </c>
      <c r="E23" s="388">
        <v>0</v>
      </c>
      <c r="F23" s="388">
        <v>0</v>
      </c>
    </row>
    <row r="24" spans="1:8" x14ac:dyDescent="0.25">
      <c r="A24" s="417" t="s">
        <v>203</v>
      </c>
      <c r="B24" s="441">
        <v>1</v>
      </c>
      <c r="C24" s="397">
        <v>1</v>
      </c>
      <c r="D24" s="397">
        <v>0</v>
      </c>
      <c r="E24" s="397">
        <v>0</v>
      </c>
      <c r="F24" s="397">
        <v>0</v>
      </c>
    </row>
    <row r="25" spans="1:8" x14ac:dyDescent="0.25">
      <c r="A25" s="387" t="s">
        <v>204</v>
      </c>
      <c r="B25" s="434">
        <v>1</v>
      </c>
      <c r="C25" s="388">
        <v>0.9903676652847897</v>
      </c>
      <c r="D25" s="388">
        <v>0</v>
      </c>
      <c r="E25" s="388">
        <v>0</v>
      </c>
      <c r="F25" s="388">
        <v>9.6323347152103382E-3</v>
      </c>
    </row>
    <row r="26" spans="1:8" x14ac:dyDescent="0.25">
      <c r="A26" s="417" t="s">
        <v>205</v>
      </c>
      <c r="B26" s="441">
        <v>1</v>
      </c>
      <c r="C26" s="397">
        <v>0.9788632147243953</v>
      </c>
      <c r="D26" s="470" t="s">
        <v>225</v>
      </c>
      <c r="E26" s="397">
        <v>0</v>
      </c>
      <c r="F26" s="397">
        <v>0</v>
      </c>
    </row>
    <row r="27" spans="1:8" x14ac:dyDescent="0.25">
      <c r="A27" s="387" t="s">
        <v>206</v>
      </c>
      <c r="B27" s="434">
        <v>1</v>
      </c>
      <c r="C27" s="388">
        <v>0.96824833645190267</v>
      </c>
      <c r="D27" s="388">
        <v>2.4218223318870528E-2</v>
      </c>
      <c r="E27" s="388">
        <v>7.5334402292268794E-3</v>
      </c>
      <c r="F27" s="388">
        <v>0</v>
      </c>
    </row>
    <row r="28" spans="1:8" x14ac:dyDescent="0.25">
      <c r="A28" s="417" t="s">
        <v>207</v>
      </c>
      <c r="B28" s="441">
        <v>1</v>
      </c>
      <c r="C28" s="397">
        <v>0</v>
      </c>
      <c r="D28" s="397">
        <v>0</v>
      </c>
      <c r="E28" s="397">
        <v>1</v>
      </c>
      <c r="F28" s="397">
        <v>0</v>
      </c>
    </row>
    <row r="29" spans="1:8" x14ac:dyDescent="0.25">
      <c r="A29" s="387" t="s">
        <v>208</v>
      </c>
      <c r="B29" s="434">
        <v>1</v>
      </c>
      <c r="C29" s="388">
        <v>0.73132598683159389</v>
      </c>
      <c r="D29" s="388">
        <v>0</v>
      </c>
      <c r="E29" s="388">
        <v>0.26867401316840606</v>
      </c>
      <c r="F29" s="388">
        <v>0</v>
      </c>
      <c r="H29" s="713"/>
    </row>
    <row r="30" spans="1:8" ht="13.8" thickBot="1" x14ac:dyDescent="0.3">
      <c r="A30" s="468" t="s">
        <v>209</v>
      </c>
      <c r="B30" s="469">
        <v>1</v>
      </c>
      <c r="C30" s="415">
        <v>0.45370537443851855</v>
      </c>
      <c r="D30" s="415">
        <v>0</v>
      </c>
      <c r="E30" s="415">
        <v>0.54629462556148134</v>
      </c>
      <c r="F30" s="415">
        <v>0</v>
      </c>
    </row>
    <row r="31" spans="1:8" x14ac:dyDescent="0.25">
      <c r="A31" s="72" t="s">
        <v>224</v>
      </c>
    </row>
    <row r="32" spans="1:8" x14ac:dyDescent="0.25">
      <c r="A32" s="72"/>
    </row>
    <row r="33" spans="1:7" ht="27" customHeight="1" thickBot="1" x14ac:dyDescent="0.3">
      <c r="A33" s="1053" t="s">
        <v>536</v>
      </c>
      <c r="B33" s="1053"/>
      <c r="C33" s="1053"/>
      <c r="D33" s="1053"/>
      <c r="E33" s="1053"/>
      <c r="F33" s="1053"/>
      <c r="G33" s="549"/>
    </row>
    <row r="34" spans="1:7" ht="13.8" thickBot="1" x14ac:dyDescent="0.3">
      <c r="A34" s="405"/>
      <c r="B34" s="423" t="s">
        <v>180</v>
      </c>
      <c r="C34" s="8" t="s">
        <v>195</v>
      </c>
      <c r="D34" s="9" t="s">
        <v>196</v>
      </c>
      <c r="E34" s="407" t="s">
        <v>197</v>
      </c>
      <c r="F34" s="407" t="s">
        <v>198</v>
      </c>
    </row>
    <row r="35" spans="1:7" ht="13.8" thickBot="1" x14ac:dyDescent="0.3">
      <c r="A35" s="435" t="s">
        <v>180</v>
      </c>
      <c r="B35" s="436">
        <v>1</v>
      </c>
      <c r="C35" s="385">
        <v>1</v>
      </c>
      <c r="D35" s="385">
        <v>1</v>
      </c>
      <c r="E35" s="385">
        <v>1</v>
      </c>
      <c r="F35" s="385">
        <v>1</v>
      </c>
    </row>
    <row r="36" spans="1:7" ht="13.8" thickTop="1" x14ac:dyDescent="0.25">
      <c r="A36" s="437" t="s">
        <v>199</v>
      </c>
      <c r="B36" s="19">
        <v>0.93426034838354322</v>
      </c>
      <c r="C36" s="20">
        <v>0.95926611126384398</v>
      </c>
      <c r="D36" s="20">
        <v>0.41503482651463297</v>
      </c>
      <c r="E36" s="20">
        <v>3.4820388887577165E-3</v>
      </c>
      <c r="F36" s="20">
        <v>0</v>
      </c>
    </row>
    <row r="37" spans="1:7" x14ac:dyDescent="0.25">
      <c r="A37" s="387" t="s">
        <v>200</v>
      </c>
      <c r="B37" s="434">
        <v>1.1853549087996127E-2</v>
      </c>
      <c r="C37" s="388">
        <v>4.3885379921745462E-3</v>
      </c>
      <c r="D37" s="388">
        <v>0</v>
      </c>
      <c r="E37" s="388">
        <v>0.29551830388794748</v>
      </c>
      <c r="F37" s="388">
        <v>0</v>
      </c>
    </row>
    <row r="38" spans="1:7" x14ac:dyDescent="0.25">
      <c r="A38" s="417" t="s">
        <v>201</v>
      </c>
      <c r="B38" s="441">
        <v>1.0312212128167866E-2</v>
      </c>
      <c r="C38" s="397">
        <v>6.7734001949990488E-3</v>
      </c>
      <c r="D38" s="397">
        <v>0.13309502246958207</v>
      </c>
      <c r="E38" s="397">
        <v>0.14104857753883643</v>
      </c>
      <c r="F38" s="397">
        <v>0</v>
      </c>
    </row>
    <row r="39" spans="1:7" x14ac:dyDescent="0.25">
      <c r="A39" s="387" t="s">
        <v>202</v>
      </c>
      <c r="B39" s="434">
        <v>2.1408050217739232E-4</v>
      </c>
      <c r="C39" s="388">
        <v>2.1990466442810473E-4</v>
      </c>
      <c r="D39" s="388">
        <v>0</v>
      </c>
      <c r="E39" s="388">
        <v>0</v>
      </c>
      <c r="F39" s="388">
        <v>0</v>
      </c>
    </row>
    <row r="40" spans="1:7" x14ac:dyDescent="0.25">
      <c r="A40" s="417" t="s">
        <v>203</v>
      </c>
      <c r="B40" s="441">
        <v>1.7450527074772196E-3</v>
      </c>
      <c r="C40" s="397">
        <v>1.7925276993658813E-3</v>
      </c>
      <c r="D40" s="397">
        <v>0</v>
      </c>
      <c r="E40" s="397">
        <v>0</v>
      </c>
      <c r="F40" s="397">
        <v>0</v>
      </c>
    </row>
    <row r="41" spans="1:7" x14ac:dyDescent="0.25">
      <c r="A41" s="387" t="s">
        <v>204</v>
      </c>
      <c r="B41" s="434">
        <v>8.4630665233705864E-3</v>
      </c>
      <c r="C41" s="388">
        <v>8.6095714326792638E-3</v>
      </c>
      <c r="D41" s="388">
        <v>0</v>
      </c>
      <c r="E41" s="388">
        <v>0</v>
      </c>
      <c r="F41" s="388">
        <v>1</v>
      </c>
    </row>
    <row r="42" spans="1:7" x14ac:dyDescent="0.25">
      <c r="A42" s="417" t="s">
        <v>205</v>
      </c>
      <c r="B42" s="441">
        <v>5.6480802014884828E-3</v>
      </c>
      <c r="C42" s="397">
        <v>5.6791088096541497E-3</v>
      </c>
      <c r="D42" s="470" t="s">
        <v>225</v>
      </c>
      <c r="E42" s="397">
        <v>0</v>
      </c>
      <c r="F42" s="397">
        <v>0</v>
      </c>
    </row>
    <row r="43" spans="1:7" x14ac:dyDescent="0.25">
      <c r="A43" s="387" t="s">
        <v>206</v>
      </c>
      <c r="B43" s="434">
        <v>9.0525649494468501E-3</v>
      </c>
      <c r="C43" s="388">
        <v>9.0035905244380248E-3</v>
      </c>
      <c r="D43" s="388">
        <v>0.29256062710823516</v>
      </c>
      <c r="E43" s="388">
        <v>2.6583310486229584E-3</v>
      </c>
      <c r="F43" s="388">
        <v>0</v>
      </c>
    </row>
    <row r="44" spans="1:7" x14ac:dyDescent="0.25">
      <c r="A44" s="417" t="s">
        <v>207</v>
      </c>
      <c r="B44" s="441">
        <v>1.2508892172699636E-2</v>
      </c>
      <c r="C44" s="397">
        <v>0</v>
      </c>
      <c r="D44" s="397">
        <v>0</v>
      </c>
      <c r="E44" s="397">
        <v>0.4875991235538476</v>
      </c>
      <c r="F44" s="397">
        <v>0</v>
      </c>
    </row>
    <row r="45" spans="1:7" x14ac:dyDescent="0.25">
      <c r="A45" s="387" t="s">
        <v>208</v>
      </c>
      <c r="B45" s="434">
        <v>5.2526456820025779E-3</v>
      </c>
      <c r="C45" s="388">
        <v>3.9459033064997966E-3</v>
      </c>
      <c r="D45" s="388">
        <v>0</v>
      </c>
      <c r="E45" s="388">
        <v>5.5010784223218409E-2</v>
      </c>
      <c r="F45" s="388">
        <v>0</v>
      </c>
    </row>
    <row r="46" spans="1:7" ht="13.8" thickBot="1" x14ac:dyDescent="0.3">
      <c r="A46" s="468" t="s">
        <v>209</v>
      </c>
      <c r="B46" s="469">
        <v>6.8950766162989704E-4</v>
      </c>
      <c r="C46" s="415">
        <v>3.2134411191713999E-4</v>
      </c>
      <c r="D46" s="415">
        <v>0</v>
      </c>
      <c r="E46" s="415">
        <v>1.4682840858769501E-2</v>
      </c>
      <c r="F46" s="415">
        <v>0</v>
      </c>
    </row>
    <row r="47" spans="1:7" x14ac:dyDescent="0.25">
      <c r="A47" s="72" t="s">
        <v>224</v>
      </c>
    </row>
    <row r="49" spans="1:7" ht="27" customHeight="1" thickBot="1" x14ac:dyDescent="0.3">
      <c r="A49" s="1053" t="s">
        <v>537</v>
      </c>
      <c r="B49" s="1053"/>
      <c r="C49" s="1053"/>
      <c r="D49" s="1053"/>
      <c r="E49" s="1053"/>
      <c r="F49" s="1053"/>
      <c r="G49" s="549"/>
    </row>
    <row r="50" spans="1:7" ht="13.8" thickBot="1" x14ac:dyDescent="0.3">
      <c r="A50" s="476"/>
      <c r="B50" s="1067" t="s">
        <v>898</v>
      </c>
      <c r="C50" s="1068"/>
      <c r="D50" s="1068"/>
      <c r="E50" s="1068"/>
      <c r="F50" s="1068"/>
    </row>
    <row r="51" spans="1:7" ht="13.8" thickBot="1" x14ac:dyDescent="0.3">
      <c r="A51" s="418"/>
      <c r="B51" s="419" t="s">
        <v>180</v>
      </c>
      <c r="C51" s="420" t="s">
        <v>195</v>
      </c>
      <c r="D51" s="399" t="s">
        <v>196</v>
      </c>
      <c r="E51" s="422" t="s">
        <v>197</v>
      </c>
      <c r="F51" s="422" t="s">
        <v>198</v>
      </c>
    </row>
    <row r="52" spans="1:7" ht="13.8" thickBot="1" x14ac:dyDescent="0.3">
      <c r="A52" s="444" t="s">
        <v>180</v>
      </c>
      <c r="B52" s="445">
        <v>-6.0777931517475126E-2</v>
      </c>
      <c r="C52" s="425">
        <v>-3.6922170130644472E-2</v>
      </c>
      <c r="D52" s="446">
        <v>0.66252911279776749</v>
      </c>
      <c r="E52" s="447">
        <v>-0.51979227474918854</v>
      </c>
      <c r="F52" s="447" t="s">
        <v>899</v>
      </c>
    </row>
    <row r="53" spans="1:7" ht="13.8" thickTop="1" x14ac:dyDescent="0.25">
      <c r="A53" s="452" t="s">
        <v>199</v>
      </c>
      <c r="B53" s="453">
        <v>-4.0649424241646748E-2</v>
      </c>
      <c r="C53" s="454">
        <v>-4.0814434254632603E-2</v>
      </c>
      <c r="D53" s="455">
        <v>0.24482432299238388</v>
      </c>
      <c r="E53" s="456" t="s">
        <v>899</v>
      </c>
      <c r="F53" s="456">
        <v>0</v>
      </c>
    </row>
    <row r="54" spans="1:7" x14ac:dyDescent="0.25">
      <c r="A54" s="448" t="s">
        <v>200</v>
      </c>
      <c r="B54" s="449">
        <v>-0.46302964241740574</v>
      </c>
      <c r="C54" s="424">
        <v>-0.17053930885871849</v>
      </c>
      <c r="D54" s="450" t="s">
        <v>695</v>
      </c>
      <c r="E54" s="451">
        <v>-0.55204626088354569</v>
      </c>
      <c r="F54" s="451">
        <v>0</v>
      </c>
    </row>
    <row r="55" spans="1:7" x14ac:dyDescent="0.25">
      <c r="A55" s="457" t="s">
        <v>201</v>
      </c>
      <c r="B55" s="458">
        <v>0.44707515125069253</v>
      </c>
      <c r="C55" s="459">
        <v>-7.4687013724994533E-2</v>
      </c>
      <c r="D55" s="460" t="s">
        <v>899</v>
      </c>
      <c r="E55" s="462" t="s">
        <v>899</v>
      </c>
      <c r="F55" s="462">
        <v>0</v>
      </c>
    </row>
    <row r="56" spans="1:7" x14ac:dyDescent="0.25">
      <c r="A56" s="448" t="s">
        <v>202</v>
      </c>
      <c r="B56" s="449">
        <v>-0.93942583235596444</v>
      </c>
      <c r="C56" s="424">
        <v>-0.93942583235596444</v>
      </c>
      <c r="D56" s="450" t="s">
        <v>695</v>
      </c>
      <c r="E56" s="451" t="s">
        <v>695</v>
      </c>
      <c r="F56" s="451">
        <v>0</v>
      </c>
    </row>
    <row r="57" spans="1:7" x14ac:dyDescent="0.25">
      <c r="A57" s="457" t="s">
        <v>203</v>
      </c>
      <c r="B57" s="458">
        <v>-0.33193521555637517</v>
      </c>
      <c r="C57" s="459">
        <v>-0.10760398246829428</v>
      </c>
      <c r="D57" s="460" t="s">
        <v>695</v>
      </c>
      <c r="E57" s="462">
        <v>-1</v>
      </c>
      <c r="F57" s="462">
        <v>0</v>
      </c>
    </row>
    <row r="58" spans="1:7" x14ac:dyDescent="0.25">
      <c r="A58" s="448" t="s">
        <v>204</v>
      </c>
      <c r="B58" s="449">
        <v>-0.10727346714886898</v>
      </c>
      <c r="C58" s="424">
        <v>1.3580136971587109E-2</v>
      </c>
      <c r="D58" s="450" t="s">
        <v>695</v>
      </c>
      <c r="E58" s="451">
        <v>-1</v>
      </c>
      <c r="F58" s="451" t="s">
        <v>899</v>
      </c>
    </row>
    <row r="59" spans="1:7" x14ac:dyDescent="0.25">
      <c r="A59" s="457" t="s">
        <v>205</v>
      </c>
      <c r="B59" s="458">
        <v>0.42147859358933992</v>
      </c>
      <c r="C59" s="459">
        <v>0.39143310578277357</v>
      </c>
      <c r="D59" s="461" t="s">
        <v>225</v>
      </c>
      <c r="E59" s="462" t="s">
        <v>695</v>
      </c>
      <c r="F59" s="462">
        <v>0</v>
      </c>
    </row>
    <row r="60" spans="1:7" x14ac:dyDescent="0.25">
      <c r="A60" s="448" t="s">
        <v>206</v>
      </c>
      <c r="B60" s="449">
        <v>0.79794125632745661</v>
      </c>
      <c r="C60" s="424">
        <v>1.0691862128697234</v>
      </c>
      <c r="D60" s="774">
        <v>0.93708339307280419</v>
      </c>
      <c r="E60" s="774">
        <v>-0.9005519260056154</v>
      </c>
      <c r="F60" s="774">
        <v>0</v>
      </c>
    </row>
    <row r="61" spans="1:7" x14ac:dyDescent="0.25">
      <c r="A61" s="457" t="s">
        <v>207</v>
      </c>
      <c r="B61" s="458">
        <v>3.9736134157705889</v>
      </c>
      <c r="C61" s="459">
        <v>-1</v>
      </c>
      <c r="D61" s="462" t="s">
        <v>695</v>
      </c>
      <c r="E61" s="462">
        <v>4.6677941622512975</v>
      </c>
      <c r="F61" s="462">
        <v>0</v>
      </c>
    </row>
    <row r="62" spans="1:7" x14ac:dyDescent="0.25">
      <c r="A62" s="448" t="s">
        <v>208</v>
      </c>
      <c r="B62" s="449">
        <v>-0.83828929476069636</v>
      </c>
      <c r="C62" s="424">
        <v>1.408941338910886</v>
      </c>
      <c r="D62" s="774" t="s">
        <v>695</v>
      </c>
      <c r="E62" s="774">
        <v>-0.95430942804281216</v>
      </c>
      <c r="F62" s="774">
        <v>0</v>
      </c>
    </row>
    <row r="63" spans="1:7" ht="13.8" thickBot="1" x14ac:dyDescent="0.3">
      <c r="A63" s="463" t="s">
        <v>209</v>
      </c>
      <c r="B63" s="464">
        <v>-0.66062713647617444</v>
      </c>
      <c r="C63" s="465">
        <v>-0.71368285735299164</v>
      </c>
      <c r="D63" s="775">
        <v>-1</v>
      </c>
      <c r="E63" s="775">
        <v>-0.55757376784076074</v>
      </c>
      <c r="F63" s="775">
        <v>0</v>
      </c>
    </row>
    <row r="64" spans="1:7" x14ac:dyDescent="0.25">
      <c r="A64" s="72" t="s">
        <v>224</v>
      </c>
    </row>
    <row r="66" spans="1:7" ht="27" customHeight="1" thickBot="1" x14ac:dyDescent="0.3">
      <c r="A66" s="1053" t="s">
        <v>538</v>
      </c>
      <c r="B66" s="1053"/>
      <c r="C66" s="1053"/>
      <c r="D66" s="1053"/>
      <c r="E66" s="1053"/>
      <c r="F66" s="1053"/>
      <c r="G66" s="614"/>
    </row>
    <row r="67" spans="1:7" ht="13.8" thickBot="1" x14ac:dyDescent="0.3">
      <c r="A67" s="405"/>
      <c r="B67" s="423" t="s">
        <v>180</v>
      </c>
      <c r="C67" s="8" t="s">
        <v>195</v>
      </c>
      <c r="D67" s="9" t="s">
        <v>196</v>
      </c>
      <c r="E67" s="407" t="s">
        <v>197</v>
      </c>
      <c r="F67" s="407" t="s">
        <v>198</v>
      </c>
    </row>
    <row r="68" spans="1:7" ht="13.8" thickBot="1" x14ac:dyDescent="0.3">
      <c r="A68" s="623" t="s">
        <v>180</v>
      </c>
      <c r="B68" s="642">
        <v>78.491973474107738</v>
      </c>
      <c r="C68" s="617">
        <v>76.84038941513198</v>
      </c>
      <c r="D68" s="626">
        <v>420.84122058744288</v>
      </c>
      <c r="E68" s="618">
        <v>375.1492009634776</v>
      </c>
      <c r="F68" s="618">
        <v>120.33349592868035</v>
      </c>
    </row>
    <row r="69" spans="1:7" ht="13.8" thickTop="1" x14ac:dyDescent="0.25">
      <c r="A69" s="437" t="s">
        <v>199</v>
      </c>
      <c r="B69" s="628">
        <v>77.089515500971331</v>
      </c>
      <c r="C69" s="629">
        <v>77.064485116055593</v>
      </c>
      <c r="D69" s="630">
        <v>369.28484552804156</v>
      </c>
      <c r="E69" s="632">
        <v>214.50697802042151</v>
      </c>
      <c r="F69" s="632">
        <v>0</v>
      </c>
    </row>
    <row r="70" spans="1:7" x14ac:dyDescent="0.25">
      <c r="A70" s="387" t="s">
        <v>200</v>
      </c>
      <c r="B70" s="633">
        <v>136.82909433957704</v>
      </c>
      <c r="C70" s="634">
        <v>73.71165199131373</v>
      </c>
      <c r="D70" s="635">
        <v>0</v>
      </c>
      <c r="E70" s="637">
        <v>264.42570381275362</v>
      </c>
      <c r="F70" s="637">
        <v>0</v>
      </c>
    </row>
    <row r="71" spans="1:7" x14ac:dyDescent="0.25">
      <c r="A71" s="417" t="s">
        <v>201</v>
      </c>
      <c r="B71" s="639">
        <v>106.98801725495163</v>
      </c>
      <c r="C71" s="619">
        <v>88.02623384487903</v>
      </c>
      <c r="D71" s="619">
        <v>307.44100337962391</v>
      </c>
      <c r="E71" s="619">
        <v>171.06466250022223</v>
      </c>
      <c r="F71" s="619">
        <v>0</v>
      </c>
    </row>
    <row r="72" spans="1:7" x14ac:dyDescent="0.25">
      <c r="A72" s="387" t="s">
        <v>202</v>
      </c>
      <c r="B72" s="633">
        <v>73.791007054634647</v>
      </c>
      <c r="C72" s="634">
        <v>73.791007054634647</v>
      </c>
      <c r="D72" s="635">
        <v>0</v>
      </c>
      <c r="E72" s="637">
        <v>0</v>
      </c>
      <c r="F72" s="637">
        <v>0</v>
      </c>
    </row>
    <row r="73" spans="1:7" x14ac:dyDescent="0.25">
      <c r="A73" s="417" t="s">
        <v>203</v>
      </c>
      <c r="B73" s="639">
        <v>66.798951828051997</v>
      </c>
      <c r="C73" s="619">
        <v>66.798951828051997</v>
      </c>
      <c r="D73" s="619">
        <v>0</v>
      </c>
      <c r="E73" s="619">
        <v>0</v>
      </c>
      <c r="F73" s="619">
        <v>0</v>
      </c>
    </row>
    <row r="74" spans="1:7" x14ac:dyDescent="0.25">
      <c r="A74" s="387" t="s">
        <v>204</v>
      </c>
      <c r="B74" s="633">
        <v>69.036195247735378</v>
      </c>
      <c r="C74" s="634">
        <v>68.751143951365862</v>
      </c>
      <c r="D74" s="635">
        <v>0</v>
      </c>
      <c r="E74" s="637">
        <v>0</v>
      </c>
      <c r="F74" s="637">
        <v>120.33349592868035</v>
      </c>
    </row>
    <row r="75" spans="1:7" x14ac:dyDescent="0.25">
      <c r="A75" s="417" t="s">
        <v>205</v>
      </c>
      <c r="B75" s="639">
        <v>76.441275542241357</v>
      </c>
      <c r="C75" s="619">
        <v>75.090780113904913</v>
      </c>
      <c r="D75" s="640" t="s">
        <v>225</v>
      </c>
      <c r="E75" s="619">
        <v>0</v>
      </c>
      <c r="F75" s="619">
        <v>0</v>
      </c>
    </row>
    <row r="76" spans="1:7" x14ac:dyDescent="0.25">
      <c r="A76" s="387" t="s">
        <v>206</v>
      </c>
      <c r="B76" s="633">
        <v>67.965187730789452</v>
      </c>
      <c r="C76" s="634">
        <v>66.311277004665143</v>
      </c>
      <c r="D76" s="637">
        <v>620.97618706033904</v>
      </c>
      <c r="E76" s="637">
        <v>103.40909090878968</v>
      </c>
      <c r="F76" s="637">
        <v>0</v>
      </c>
    </row>
    <row r="77" spans="1:7" x14ac:dyDescent="0.25">
      <c r="A77" s="417" t="s">
        <v>207</v>
      </c>
      <c r="B77" s="639">
        <v>846.22161478886562</v>
      </c>
      <c r="C77" s="619">
        <v>0</v>
      </c>
      <c r="D77" s="619">
        <v>0</v>
      </c>
      <c r="E77" s="619">
        <v>846.22161478886562</v>
      </c>
      <c r="F77" s="619">
        <v>0</v>
      </c>
    </row>
    <row r="78" spans="1:7" x14ac:dyDescent="0.25">
      <c r="A78" s="387" t="s">
        <v>208</v>
      </c>
      <c r="B78" s="633">
        <v>90.912209058268559</v>
      </c>
      <c r="C78" s="634">
        <v>68.962708781297849</v>
      </c>
      <c r="D78" s="637">
        <v>0</v>
      </c>
      <c r="E78" s="637">
        <v>680.24927296394696</v>
      </c>
      <c r="F78" s="637">
        <v>0</v>
      </c>
    </row>
    <row r="79" spans="1:7" ht="13.8" thickBot="1" x14ac:dyDescent="0.3">
      <c r="A79" s="468" t="s">
        <v>209</v>
      </c>
      <c r="B79" s="638">
        <v>102.57712442745877</v>
      </c>
      <c r="C79" s="615">
        <v>51.334176441127482</v>
      </c>
      <c r="D79" s="615">
        <v>0</v>
      </c>
      <c r="E79" s="615">
        <v>600.00000011138275</v>
      </c>
      <c r="F79" s="615">
        <v>0</v>
      </c>
    </row>
    <row r="80" spans="1:7" x14ac:dyDescent="0.25">
      <c r="A80" s="72" t="s">
        <v>224</v>
      </c>
    </row>
    <row r="81" spans="1:7" x14ac:dyDescent="0.25">
      <c r="A81" s="72"/>
      <c r="B81" s="1"/>
      <c r="C81" s="1"/>
      <c r="D81" s="1"/>
    </row>
    <row r="82" spans="1:7" ht="27" customHeight="1" thickBot="1" x14ac:dyDescent="0.3">
      <c r="A82" s="1053" t="s">
        <v>539</v>
      </c>
      <c r="B82" s="1053"/>
      <c r="C82" s="1053"/>
      <c r="D82" s="1053"/>
      <c r="E82" s="1053"/>
      <c r="F82" s="1053"/>
      <c r="G82" s="614"/>
    </row>
    <row r="83" spans="1:7" ht="13.8" thickBot="1" x14ac:dyDescent="0.3">
      <c r="A83" s="476"/>
      <c r="B83" s="1067" t="s">
        <v>898</v>
      </c>
      <c r="C83" s="1068"/>
      <c r="D83" s="1068"/>
      <c r="E83" s="1068"/>
      <c r="F83" s="1068"/>
    </row>
    <row r="84" spans="1:7" ht="13.8" thickBot="1" x14ac:dyDescent="0.3">
      <c r="A84" s="418"/>
      <c r="B84" s="419" t="s">
        <v>180</v>
      </c>
      <c r="C84" s="420" t="s">
        <v>195</v>
      </c>
      <c r="D84" s="399" t="s">
        <v>196</v>
      </c>
      <c r="E84" s="422" t="s">
        <v>197</v>
      </c>
      <c r="F84" s="422" t="s">
        <v>198</v>
      </c>
    </row>
    <row r="85" spans="1:7" ht="13.8" thickBot="1" x14ac:dyDescent="0.3">
      <c r="A85" s="444" t="s">
        <v>180</v>
      </c>
      <c r="B85" s="445">
        <v>-7.519748948352134E-2</v>
      </c>
      <c r="C85" s="425">
        <v>-5.519607003933602E-2</v>
      </c>
      <c r="D85" s="446">
        <v>0.34155728352299874</v>
      </c>
      <c r="E85" s="447">
        <v>-0.19803515188442145</v>
      </c>
      <c r="F85" s="447" t="s">
        <v>899</v>
      </c>
    </row>
    <row r="86" spans="1:7" ht="13.8" thickTop="1" x14ac:dyDescent="0.25">
      <c r="A86" s="452" t="s">
        <v>199</v>
      </c>
      <c r="B86" s="453">
        <v>-5.4049674235402079E-2</v>
      </c>
      <c r="C86" s="454">
        <v>-5.4197740692947916E-2</v>
      </c>
      <c r="D86" s="455">
        <v>0.56100225706358775</v>
      </c>
      <c r="E86" s="456" t="s">
        <v>899</v>
      </c>
      <c r="F86" s="456" t="s">
        <v>695</v>
      </c>
    </row>
    <row r="87" spans="1:7" x14ac:dyDescent="0.25">
      <c r="A87" s="448" t="s">
        <v>200</v>
      </c>
      <c r="B87" s="449">
        <v>-0.18641434061590301</v>
      </c>
      <c r="C87" s="424">
        <v>-0.14677977142657539</v>
      </c>
      <c r="D87" s="450" t="s">
        <v>695</v>
      </c>
      <c r="E87" s="451">
        <v>0.11927018494383579</v>
      </c>
      <c r="F87" s="451" t="s">
        <v>695</v>
      </c>
    </row>
    <row r="88" spans="1:7" x14ac:dyDescent="0.25">
      <c r="A88" s="457" t="s">
        <v>201</v>
      </c>
      <c r="B88" s="458">
        <v>0.385894954193295</v>
      </c>
      <c r="C88" s="459">
        <v>0.14026894275032187</v>
      </c>
      <c r="D88" s="460" t="s">
        <v>899</v>
      </c>
      <c r="E88" s="462" t="s">
        <v>899</v>
      </c>
      <c r="F88" s="462" t="s">
        <v>695</v>
      </c>
    </row>
    <row r="89" spans="1:7" x14ac:dyDescent="0.25">
      <c r="A89" s="448" t="s">
        <v>202</v>
      </c>
      <c r="B89" s="449">
        <v>-3.9987463867034445E-2</v>
      </c>
      <c r="C89" s="424">
        <v>-3.9987463867034445E-2</v>
      </c>
      <c r="D89" s="450" t="s">
        <v>695</v>
      </c>
      <c r="E89" s="451" t="s">
        <v>695</v>
      </c>
      <c r="F89" s="451" t="s">
        <v>695</v>
      </c>
    </row>
    <row r="90" spans="1:7" x14ac:dyDescent="0.25">
      <c r="A90" s="457" t="s">
        <v>203</v>
      </c>
      <c r="B90" s="458">
        <v>-0.36582321628178538</v>
      </c>
      <c r="C90" s="459">
        <v>-0.25116522859053836</v>
      </c>
      <c r="D90" s="460" t="s">
        <v>695</v>
      </c>
      <c r="E90" s="462">
        <v>-1</v>
      </c>
      <c r="F90" s="462" t="s">
        <v>695</v>
      </c>
    </row>
    <row r="91" spans="1:7" x14ac:dyDescent="0.25">
      <c r="A91" s="448" t="s">
        <v>204</v>
      </c>
      <c r="B91" s="449">
        <v>-0.22149191935869195</v>
      </c>
      <c r="C91" s="424">
        <v>-0.1159737068741088</v>
      </c>
      <c r="D91" s="450" t="s">
        <v>695</v>
      </c>
      <c r="E91" s="451">
        <v>-1</v>
      </c>
      <c r="F91" s="451" t="s">
        <v>899</v>
      </c>
    </row>
    <row r="92" spans="1:7" x14ac:dyDescent="0.25">
      <c r="A92" s="457" t="s">
        <v>205</v>
      </c>
      <c r="B92" s="458">
        <v>-7.9050888168183953E-3</v>
      </c>
      <c r="C92" s="459">
        <v>-2.5432525826792896E-2</v>
      </c>
      <c r="D92" s="461" t="s">
        <v>225</v>
      </c>
      <c r="E92" s="462" t="s">
        <v>695</v>
      </c>
      <c r="F92" s="462" t="s">
        <v>695</v>
      </c>
    </row>
    <row r="93" spans="1:7" x14ac:dyDescent="0.25">
      <c r="A93" s="448" t="s">
        <v>206</v>
      </c>
      <c r="B93" s="449">
        <v>-9.1545512067574331E-2</v>
      </c>
      <c r="C93" s="424">
        <v>8.8632778651853705E-3</v>
      </c>
      <c r="D93" s="774">
        <v>3.7100522660751256E-3</v>
      </c>
      <c r="E93" s="774">
        <v>-0.5974410330637403</v>
      </c>
      <c r="F93" s="774" t="s">
        <v>695</v>
      </c>
    </row>
    <row r="94" spans="1:7" x14ac:dyDescent="0.25">
      <c r="A94" s="457" t="s">
        <v>207</v>
      </c>
      <c r="B94" s="458">
        <v>2.1257762743078779</v>
      </c>
      <c r="C94" s="459">
        <v>-1</v>
      </c>
      <c r="D94" s="776" t="s">
        <v>695</v>
      </c>
      <c r="E94" s="776">
        <v>1.2168491194875966</v>
      </c>
      <c r="F94" s="776" t="s">
        <v>695</v>
      </c>
    </row>
    <row r="95" spans="1:7" x14ac:dyDescent="0.25">
      <c r="A95" s="448" t="s">
        <v>208</v>
      </c>
      <c r="B95" s="449">
        <v>-0.86523557580782806</v>
      </c>
      <c r="C95" s="424">
        <v>-0.17505941947089365</v>
      </c>
      <c r="D95" s="774" t="s">
        <v>695</v>
      </c>
      <c r="E95" s="774">
        <v>-0.35967601255358406</v>
      </c>
      <c r="F95" s="774" t="s">
        <v>695</v>
      </c>
    </row>
    <row r="96" spans="1:7" ht="13.8" thickBot="1" x14ac:dyDescent="0.3">
      <c r="A96" s="463" t="s">
        <v>209</v>
      </c>
      <c r="B96" s="464">
        <v>-0.13562723301904667</v>
      </c>
      <c r="C96" s="465">
        <v>-0.27951366951299672</v>
      </c>
      <c r="D96" s="775">
        <v>-1</v>
      </c>
      <c r="E96" s="775">
        <v>0.11876460964553037</v>
      </c>
      <c r="F96" s="775" t="s">
        <v>695</v>
      </c>
    </row>
    <row r="97" spans="1:1" x14ac:dyDescent="0.25">
      <c r="A97" s="72" t="s">
        <v>224</v>
      </c>
    </row>
  </sheetData>
  <mergeCells count="8">
    <mergeCell ref="A33:F33"/>
    <mergeCell ref="A17:F17"/>
    <mergeCell ref="A1:F1"/>
    <mergeCell ref="B83:F83"/>
    <mergeCell ref="B50:F50"/>
    <mergeCell ref="A82:F82"/>
    <mergeCell ref="A66:F66"/>
    <mergeCell ref="A49:F49"/>
  </mergeCells>
  <pageMargins left="0.78740157480314965" right="0.59055118110236227" top="0.78740157480314965" bottom="0.39370078740157483" header="0" footer="0.39370078740157483"/>
  <pageSetup paperSize="9" orientation="portrait" r:id="rId1"/>
  <headerFooter scaleWithDoc="0">
    <oddFooter>&amp;R&amp;9&amp;P</oddFooter>
  </headerFooter>
  <rowBreaks count="1" manualBreakCount="1">
    <brk id="48" max="5" man="1"/>
  </rowBreaks>
  <legacyDrawingHF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workbookViewId="0"/>
  </sheetViews>
  <sheetFormatPr baseColWidth="10" defaultRowHeight="13.2" x14ac:dyDescent="0.25"/>
  <cols>
    <col min="3" max="3" width="10.109375" customWidth="1"/>
  </cols>
  <sheetData>
    <row r="1" spans="1:7" x14ac:dyDescent="0.25">
      <c r="A1" s="1052" t="s">
        <v>552</v>
      </c>
      <c r="B1" s="1052"/>
      <c r="C1" s="1052"/>
      <c r="D1" s="1052"/>
      <c r="E1" s="1052"/>
      <c r="F1" s="1052"/>
      <c r="G1" s="1052"/>
    </row>
    <row r="2" spans="1:7" x14ac:dyDescent="0.25">
      <c r="A2" s="1052"/>
      <c r="B2" s="1052"/>
      <c r="C2" s="1052"/>
      <c r="D2" s="1052"/>
      <c r="E2" s="1052"/>
      <c r="F2" s="1052"/>
      <c r="G2" s="1052"/>
    </row>
    <row r="3" spans="1:7" x14ac:dyDescent="0.25">
      <c r="A3" s="1052"/>
      <c r="B3" s="1052"/>
      <c r="C3" s="1052"/>
      <c r="D3" s="1052"/>
      <c r="E3" s="1052"/>
      <c r="F3" s="1052"/>
      <c r="G3" s="1052"/>
    </row>
    <row r="4" spans="1:7" x14ac:dyDescent="0.25">
      <c r="A4" s="1052"/>
      <c r="B4" s="1052"/>
      <c r="C4" s="1052"/>
      <c r="D4" s="1052"/>
      <c r="E4" s="1052"/>
      <c r="F4" s="1052"/>
      <c r="G4" s="1052"/>
    </row>
    <row r="5" spans="1:7" x14ac:dyDescent="0.25">
      <c r="A5" s="1052"/>
      <c r="B5" s="1052"/>
      <c r="C5" s="1052"/>
      <c r="D5" s="1052"/>
      <c r="E5" s="1052"/>
      <c r="F5" s="1052"/>
      <c r="G5" s="1052"/>
    </row>
    <row r="6" spans="1:7" x14ac:dyDescent="0.25">
      <c r="A6" s="1052"/>
      <c r="B6" s="1052"/>
      <c r="C6" s="1052"/>
      <c r="D6" s="1052"/>
      <c r="E6" s="1052"/>
      <c r="F6" s="1052"/>
      <c r="G6" s="1052"/>
    </row>
    <row r="7" spans="1:7" x14ac:dyDescent="0.25">
      <c r="A7" s="1052"/>
      <c r="B7" s="1052"/>
      <c r="C7" s="1052"/>
      <c r="D7" s="1052"/>
      <c r="E7" s="1052"/>
      <c r="F7" s="1052"/>
      <c r="G7" s="1052"/>
    </row>
    <row r="8" spans="1:7" x14ac:dyDescent="0.25">
      <c r="A8" s="1052"/>
      <c r="B8" s="1052"/>
      <c r="C8" s="1052"/>
      <c r="D8" s="1052"/>
      <c r="E8" s="1052"/>
      <c r="F8" s="1052"/>
      <c r="G8" s="1052"/>
    </row>
    <row r="9" spans="1:7" x14ac:dyDescent="0.25">
      <c r="A9" s="1052"/>
      <c r="B9" s="1052"/>
      <c r="C9" s="1052"/>
      <c r="D9" s="1052"/>
      <c r="E9" s="1052"/>
      <c r="F9" s="1052"/>
      <c r="G9" s="1052"/>
    </row>
    <row r="10" spans="1:7" x14ac:dyDescent="0.25">
      <c r="A10" s="1052"/>
      <c r="B10" s="1052"/>
      <c r="C10" s="1052"/>
      <c r="D10" s="1052"/>
      <c r="E10" s="1052"/>
      <c r="F10" s="1052"/>
      <c r="G10" s="1052"/>
    </row>
    <row r="11" spans="1:7" x14ac:dyDescent="0.25">
      <c r="A11" s="1052"/>
      <c r="B11" s="1052"/>
      <c r="C11" s="1052"/>
      <c r="D11" s="1052"/>
      <c r="E11" s="1052"/>
      <c r="F11" s="1052"/>
      <c r="G11" s="1052"/>
    </row>
    <row r="12" spans="1:7" x14ac:dyDescent="0.25">
      <c r="A12" s="1052"/>
      <c r="B12" s="1052"/>
      <c r="C12" s="1052"/>
      <c r="D12" s="1052"/>
      <c r="E12" s="1052"/>
      <c r="F12" s="1052"/>
      <c r="G12" s="1052"/>
    </row>
    <row r="13" spans="1:7" x14ac:dyDescent="0.25">
      <c r="A13" s="1052"/>
      <c r="B13" s="1052"/>
      <c r="C13" s="1052"/>
      <c r="D13" s="1052"/>
      <c r="E13" s="1052"/>
      <c r="F13" s="1052"/>
      <c r="G13" s="1052"/>
    </row>
    <row r="14" spans="1:7" x14ac:dyDescent="0.25">
      <c r="A14" s="1052"/>
      <c r="B14" s="1052"/>
      <c r="C14" s="1052"/>
      <c r="D14" s="1052"/>
      <c r="E14" s="1052"/>
      <c r="F14" s="1052"/>
      <c r="G14" s="1052"/>
    </row>
    <row r="15" spans="1:7" x14ac:dyDescent="0.25">
      <c r="A15" s="1052"/>
      <c r="B15" s="1052"/>
      <c r="C15" s="1052"/>
      <c r="D15" s="1052"/>
      <c r="E15" s="1052"/>
      <c r="F15" s="1052"/>
      <c r="G15" s="1052"/>
    </row>
    <row r="16" spans="1:7" x14ac:dyDescent="0.25">
      <c r="A16" s="1052"/>
      <c r="B16" s="1052"/>
      <c r="C16" s="1052"/>
      <c r="D16" s="1052"/>
      <c r="E16" s="1052"/>
      <c r="F16" s="1052"/>
      <c r="G16" s="1052"/>
    </row>
    <row r="17" spans="1:8" x14ac:dyDescent="0.25">
      <c r="A17" s="1052"/>
      <c r="B17" s="1052"/>
      <c r="C17" s="1052"/>
      <c r="D17" s="1052"/>
      <c r="E17" s="1052"/>
      <c r="F17" s="1052"/>
      <c r="G17" s="1052"/>
    </row>
    <row r="18" spans="1:8" x14ac:dyDescent="0.25">
      <c r="A18" s="1052"/>
      <c r="B18" s="1052"/>
      <c r="C18" s="1052"/>
      <c r="D18" s="1052"/>
      <c r="E18" s="1052"/>
      <c r="F18" s="1052"/>
      <c r="G18" s="1052"/>
    </row>
    <row r="19" spans="1:8" x14ac:dyDescent="0.25">
      <c r="A19" s="1052"/>
      <c r="B19" s="1052"/>
      <c r="C19" s="1052"/>
      <c r="D19" s="1052"/>
      <c r="E19" s="1052"/>
      <c r="F19" s="1052"/>
      <c r="G19" s="1052"/>
    </row>
    <row r="20" spans="1:8" x14ac:dyDescent="0.25">
      <c r="A20" s="1052"/>
      <c r="B20" s="1052"/>
      <c r="C20" s="1052"/>
      <c r="D20" s="1052"/>
      <c r="E20" s="1052"/>
      <c r="F20" s="1052"/>
      <c r="G20" s="1052"/>
    </row>
    <row r="21" spans="1:8" x14ac:dyDescent="0.25">
      <c r="A21" s="1052"/>
      <c r="B21" s="1052"/>
      <c r="C21" s="1052"/>
      <c r="D21" s="1052"/>
      <c r="E21" s="1052"/>
      <c r="F21" s="1052"/>
      <c r="G21" s="1052"/>
    </row>
    <row r="22" spans="1:8" x14ac:dyDescent="0.25">
      <c r="A22" s="1052"/>
      <c r="B22" s="1052"/>
      <c r="C22" s="1052"/>
      <c r="D22" s="1052"/>
      <c r="E22" s="1052"/>
      <c r="F22" s="1052"/>
      <c r="G22" s="1052"/>
    </row>
    <row r="23" spans="1:8" x14ac:dyDescent="0.25">
      <c r="A23" s="1052"/>
      <c r="B23" s="1052"/>
      <c r="C23" s="1052"/>
      <c r="D23" s="1052"/>
      <c r="E23" s="1052"/>
      <c r="F23" s="1052"/>
      <c r="G23" s="1052"/>
    </row>
    <row r="24" spans="1:8" x14ac:dyDescent="0.25">
      <c r="A24" s="1052"/>
      <c r="B24" s="1052"/>
      <c r="C24" s="1052"/>
      <c r="D24" s="1052"/>
      <c r="E24" s="1052"/>
      <c r="F24" s="1052"/>
      <c r="G24" s="1052"/>
    </row>
    <row r="25" spans="1:8" x14ac:dyDescent="0.25">
      <c r="A25" s="1052"/>
      <c r="B25" s="1052"/>
      <c r="C25" s="1052"/>
      <c r="D25" s="1052"/>
      <c r="E25" s="1052"/>
      <c r="F25" s="1052"/>
      <c r="G25" s="1052"/>
    </row>
    <row r="26" spans="1:8" x14ac:dyDescent="0.25">
      <c r="A26" s="1052"/>
      <c r="B26" s="1052"/>
      <c r="C26" s="1052"/>
      <c r="D26" s="1052"/>
      <c r="E26" s="1052"/>
      <c r="F26" s="1052"/>
      <c r="G26" s="1052"/>
    </row>
    <row r="27" spans="1:8" x14ac:dyDescent="0.25">
      <c r="A27" s="1052"/>
      <c r="B27" s="1052"/>
      <c r="C27" s="1052"/>
      <c r="D27" s="1052"/>
      <c r="E27" s="1052"/>
      <c r="F27" s="1052"/>
      <c r="G27" s="1052"/>
    </row>
    <row r="28" spans="1:8" x14ac:dyDescent="0.25">
      <c r="A28" s="1052"/>
      <c r="B28" s="1052"/>
      <c r="C28" s="1052"/>
      <c r="D28" s="1052"/>
      <c r="E28" s="1052"/>
      <c r="F28" s="1052"/>
      <c r="G28" s="1052"/>
    </row>
    <row r="29" spans="1:8" x14ac:dyDescent="0.25">
      <c r="A29" s="1052"/>
      <c r="B29" s="1052"/>
      <c r="C29" s="1052"/>
      <c r="D29" s="1052"/>
      <c r="E29" s="1052"/>
      <c r="F29" s="1052"/>
      <c r="G29" s="1052"/>
      <c r="H29" s="713"/>
    </row>
    <row r="30" spans="1:8" ht="23.25" customHeight="1" x14ac:dyDescent="0.25">
      <c r="A30" s="1052"/>
      <c r="B30" s="1052"/>
      <c r="C30" s="1052"/>
      <c r="D30" s="1052"/>
      <c r="E30" s="1052"/>
      <c r="F30" s="1052"/>
      <c r="G30" s="1052"/>
    </row>
    <row r="31" spans="1:8" ht="23.25" customHeight="1" x14ac:dyDescent="0.25">
      <c r="A31" s="1052"/>
      <c r="B31" s="1052"/>
      <c r="C31" s="1052"/>
      <c r="D31" s="1052"/>
      <c r="E31" s="1052"/>
      <c r="F31" s="1052"/>
      <c r="G31" s="1052"/>
    </row>
    <row r="32" spans="1:8" ht="23.25" customHeight="1" x14ac:dyDescent="0.25">
      <c r="A32" s="1052"/>
      <c r="B32" s="1052"/>
      <c r="C32" s="1052"/>
      <c r="D32" s="1052"/>
      <c r="E32" s="1052"/>
      <c r="F32" s="1052"/>
      <c r="G32" s="1052"/>
    </row>
    <row r="33" spans="1:7" ht="23.25" customHeight="1" x14ac:dyDescent="0.25">
      <c r="A33" s="1052"/>
      <c r="B33" s="1052"/>
      <c r="C33" s="1052"/>
      <c r="D33" s="1052"/>
      <c r="E33" s="1052"/>
      <c r="F33" s="1052"/>
      <c r="G33" s="1052"/>
    </row>
    <row r="34" spans="1:7" ht="23.25" customHeight="1" x14ac:dyDescent="0.25">
      <c r="A34" s="1052"/>
      <c r="B34" s="1052"/>
      <c r="C34" s="1052"/>
      <c r="D34" s="1052"/>
      <c r="E34" s="1052"/>
      <c r="F34" s="1052"/>
      <c r="G34" s="1052"/>
    </row>
    <row r="35" spans="1:7" ht="23.25" customHeight="1" x14ac:dyDescent="0.25">
      <c r="A35" s="1052"/>
      <c r="B35" s="1052"/>
      <c r="C35" s="1052"/>
      <c r="D35" s="1052"/>
      <c r="E35" s="1052"/>
      <c r="F35" s="1052"/>
      <c r="G35" s="1052"/>
    </row>
    <row r="36" spans="1:7" ht="23.25" customHeight="1" x14ac:dyDescent="0.25">
      <c r="A36" s="1052"/>
      <c r="B36" s="1052"/>
      <c r="C36" s="1052"/>
      <c r="D36" s="1052"/>
      <c r="E36" s="1052"/>
      <c r="F36" s="1052"/>
      <c r="G36" s="1052"/>
    </row>
    <row r="37" spans="1:7" ht="23.25" customHeight="1" x14ac:dyDescent="0.25">
      <c r="A37" s="1052"/>
      <c r="B37" s="1052"/>
      <c r="C37" s="1052"/>
      <c r="D37" s="1052"/>
      <c r="E37" s="1052"/>
      <c r="F37" s="1052"/>
      <c r="G37" s="1052"/>
    </row>
    <row r="38" spans="1:7" ht="23.25" customHeight="1" x14ac:dyDescent="0.25">
      <c r="A38" s="1052"/>
      <c r="B38" s="1052"/>
      <c r="C38" s="1052"/>
      <c r="D38" s="1052"/>
      <c r="E38" s="1052"/>
      <c r="F38" s="1052"/>
      <c r="G38" s="1052"/>
    </row>
    <row r="39" spans="1:7" ht="23.25" customHeight="1" x14ac:dyDescent="0.25">
      <c r="A39" s="1052"/>
      <c r="B39" s="1052"/>
      <c r="C39" s="1052"/>
      <c r="D39" s="1052"/>
      <c r="E39" s="1052"/>
      <c r="F39" s="1052"/>
      <c r="G39" s="1052"/>
    </row>
    <row r="40" spans="1:7" ht="23.25" customHeight="1" x14ac:dyDescent="0.25">
      <c r="A40" s="1052"/>
      <c r="B40" s="1052"/>
      <c r="C40" s="1052"/>
      <c r="D40" s="1052"/>
      <c r="E40" s="1052"/>
      <c r="F40" s="1052"/>
      <c r="G40" s="1052"/>
    </row>
    <row r="41" spans="1:7" ht="23.25" customHeight="1" x14ac:dyDescent="0.25">
      <c r="A41" s="1052"/>
      <c r="B41" s="1052"/>
      <c r="C41" s="1052"/>
      <c r="D41" s="1052"/>
      <c r="E41" s="1052"/>
      <c r="F41" s="1052"/>
      <c r="G41" s="1052"/>
    </row>
    <row r="42" spans="1:7" ht="23.25" customHeight="1" x14ac:dyDescent="0.25">
      <c r="A42" s="1052"/>
      <c r="B42" s="1052"/>
      <c r="C42" s="1052"/>
      <c r="D42" s="1052"/>
      <c r="E42" s="1052"/>
      <c r="F42" s="1052"/>
      <c r="G42" s="1052"/>
    </row>
    <row r="43" spans="1:7" ht="22.8" x14ac:dyDescent="0.25">
      <c r="A43" s="3"/>
      <c r="B43" s="3"/>
      <c r="C43" s="3"/>
      <c r="D43" s="3"/>
      <c r="E43" s="3"/>
      <c r="F43" s="3"/>
      <c r="G43" s="3"/>
    </row>
    <row r="44" spans="1:7" ht="22.8" x14ac:dyDescent="0.25">
      <c r="A44" s="3"/>
      <c r="B44" s="3"/>
      <c r="C44" s="3"/>
      <c r="D44" s="3"/>
      <c r="E44" s="3"/>
      <c r="F44" s="3"/>
      <c r="G44" s="3"/>
    </row>
    <row r="45" spans="1:7" ht="22.8" x14ac:dyDescent="0.25">
      <c r="A45" s="3"/>
      <c r="B45" s="3"/>
      <c r="C45" s="3"/>
      <c r="D45" s="3"/>
      <c r="E45" s="3"/>
      <c r="F45" s="3"/>
      <c r="G45" s="3"/>
    </row>
    <row r="46" spans="1:7" ht="22.8" x14ac:dyDescent="0.25">
      <c r="A46" s="3"/>
      <c r="B46" s="3"/>
      <c r="C46" s="3"/>
      <c r="D46" s="3"/>
      <c r="E46" s="3"/>
      <c r="F46" s="3"/>
      <c r="G46" s="3"/>
    </row>
    <row r="47" spans="1:7" ht="22.8" x14ac:dyDescent="0.25">
      <c r="A47" s="3"/>
      <c r="B47" s="3"/>
      <c r="C47" s="3"/>
      <c r="D47" s="3"/>
      <c r="E47" s="3"/>
      <c r="F47" s="3"/>
      <c r="G47" s="3"/>
    </row>
    <row r="48" spans="1:7" ht="22.8" x14ac:dyDescent="0.25">
      <c r="A48" s="3"/>
      <c r="B48" s="3"/>
      <c r="C48" s="3"/>
      <c r="D48" s="3"/>
      <c r="E48" s="3"/>
      <c r="F48" s="3"/>
      <c r="G48" s="3"/>
    </row>
    <row r="49" spans="1:7" ht="22.8" x14ac:dyDescent="0.25">
      <c r="A49" s="3"/>
      <c r="B49" s="3"/>
      <c r="C49" s="3"/>
      <c r="D49" s="3"/>
      <c r="E49" s="3"/>
      <c r="F49" s="3"/>
      <c r="G49" s="3"/>
    </row>
    <row r="50" spans="1:7" ht="22.8" x14ac:dyDescent="0.25">
      <c r="A50" s="3"/>
      <c r="B50" s="3"/>
      <c r="C50" s="3"/>
      <c r="D50" s="3"/>
      <c r="E50" s="3"/>
      <c r="F50" s="3"/>
      <c r="G50" s="3"/>
    </row>
    <row r="51" spans="1:7" ht="22.8" x14ac:dyDescent="0.25">
      <c r="A51" s="3"/>
      <c r="B51" s="3"/>
      <c r="C51" s="3"/>
      <c r="D51" s="3"/>
      <c r="E51" s="3"/>
      <c r="F51" s="3"/>
      <c r="G51" s="3"/>
    </row>
    <row r="52" spans="1:7" ht="22.8" x14ac:dyDescent="0.25">
      <c r="A52" s="3"/>
      <c r="B52" s="3"/>
      <c r="C52" s="3"/>
      <c r="D52" s="3"/>
      <c r="E52" s="3"/>
      <c r="F52" s="3"/>
      <c r="G52" s="3"/>
    </row>
    <row r="53" spans="1:7" ht="22.8" x14ac:dyDescent="0.25">
      <c r="A53" s="3"/>
      <c r="B53" s="3"/>
      <c r="C53" s="3"/>
      <c r="D53" s="3"/>
      <c r="E53" s="3"/>
      <c r="F53" s="3"/>
      <c r="G53" s="3"/>
    </row>
    <row r="54" spans="1:7" ht="22.8" x14ac:dyDescent="0.25">
      <c r="A54" s="3"/>
      <c r="B54" s="3"/>
      <c r="C54" s="3"/>
      <c r="D54" s="3"/>
      <c r="E54" s="3"/>
      <c r="F54" s="3"/>
      <c r="G54" s="3"/>
    </row>
    <row r="55" spans="1:7" ht="22.8" x14ac:dyDescent="0.25">
      <c r="A55" s="3"/>
      <c r="B55" s="3"/>
      <c r="C55" s="3"/>
      <c r="D55" s="3"/>
      <c r="E55" s="3"/>
      <c r="F55" s="3"/>
      <c r="G55" s="3"/>
    </row>
    <row r="56" spans="1:7" ht="22.8" x14ac:dyDescent="0.25">
      <c r="A56" s="3"/>
      <c r="B56" s="3"/>
      <c r="C56" s="3"/>
      <c r="D56" s="3"/>
      <c r="E56" s="3"/>
      <c r="F56" s="3"/>
      <c r="G56" s="3"/>
    </row>
    <row r="57" spans="1:7" ht="22.8" x14ac:dyDescent="0.25">
      <c r="A57" s="3"/>
      <c r="B57" s="3"/>
      <c r="C57" s="3"/>
      <c r="D57" s="3"/>
      <c r="E57" s="3"/>
      <c r="F57" s="3"/>
      <c r="G57" s="3"/>
    </row>
    <row r="58" spans="1:7" ht="22.8" x14ac:dyDescent="0.25">
      <c r="A58" s="3"/>
      <c r="B58" s="3"/>
      <c r="C58" s="3"/>
      <c r="D58" s="3"/>
      <c r="E58" s="3"/>
      <c r="F58" s="3"/>
      <c r="G58" s="3"/>
    </row>
  </sheetData>
  <mergeCells count="1">
    <mergeCell ref="A1:G42"/>
  </mergeCells>
  <printOptions horizontalCentered="1"/>
  <pageMargins left="0.78740157480314965" right="0.59055118110236227" top="0.78740157480314965" bottom="0.39370078740157483" header="0" footer="0.39370078740157483"/>
  <pageSetup paperSize="9" orientation="portrait" r:id="rId1"/>
  <headerFooter scaleWithDoc="0">
    <oddFooter>&amp;R&amp;9&amp;P</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1"/>
  <sheetViews>
    <sheetView showZeros="0" workbookViewId="0"/>
  </sheetViews>
  <sheetFormatPr baseColWidth="10" defaultRowHeight="13.2" x14ac:dyDescent="0.25"/>
  <cols>
    <col min="1" max="1" width="37.5546875" bestFit="1" customWidth="1"/>
    <col min="2" max="7" width="6.6640625" customWidth="1"/>
    <col min="8" max="8" width="8.5546875" customWidth="1"/>
  </cols>
  <sheetData>
    <row r="1" spans="1:8" ht="12.75" customHeight="1" x14ac:dyDescent="0.25">
      <c r="A1" s="1053" t="s">
        <v>595</v>
      </c>
      <c r="B1" s="1053"/>
      <c r="C1" s="1053"/>
      <c r="D1" s="1053"/>
      <c r="E1" s="1053"/>
      <c r="F1" s="1053"/>
      <c r="G1" s="1053"/>
      <c r="H1" s="644"/>
    </row>
    <row r="2" spans="1:8" ht="13.8" thickBot="1" x14ac:dyDescent="0.3">
      <c r="A2" s="1054"/>
      <c r="B2" s="1054"/>
      <c r="C2" s="1054"/>
      <c r="D2" s="1054"/>
      <c r="E2" s="1054"/>
      <c r="F2" s="1054"/>
      <c r="G2" s="1054"/>
      <c r="H2" s="644"/>
    </row>
    <row r="3" spans="1:8" ht="13.8" thickBot="1" x14ac:dyDescent="0.3">
      <c r="A3" s="189"/>
      <c r="B3" s="190" t="s">
        <v>900</v>
      </c>
      <c r="C3" s="190" t="s">
        <v>901</v>
      </c>
      <c r="D3" s="190" t="s">
        <v>902</v>
      </c>
      <c r="E3" s="190" t="s">
        <v>903</v>
      </c>
      <c r="F3" s="191" t="s">
        <v>904</v>
      </c>
      <c r="G3" s="225" t="s">
        <v>905</v>
      </c>
    </row>
    <row r="4" spans="1:8" ht="13.8" thickBot="1" x14ac:dyDescent="0.3">
      <c r="A4" s="193" t="s">
        <v>180</v>
      </c>
      <c r="B4" s="645">
        <v>3.6544641399569375</v>
      </c>
      <c r="C4" s="645">
        <v>3.618612710453375</v>
      </c>
      <c r="D4" s="645">
        <v>4.4574251790725343</v>
      </c>
      <c r="E4" s="645">
        <v>4.0909489692472878</v>
      </c>
      <c r="F4" s="646">
        <v>3.5753474253902362</v>
      </c>
      <c r="G4" s="226">
        <v>-0.12603470435171904</v>
      </c>
    </row>
    <row r="5" spans="1:8" ht="13.8" thickTop="1" x14ac:dyDescent="0.25">
      <c r="A5" s="217" t="s">
        <v>181</v>
      </c>
      <c r="B5" s="647">
        <v>3.6406088138057435</v>
      </c>
      <c r="C5" s="647">
        <v>4.3494839642013581</v>
      </c>
      <c r="D5" s="647">
        <v>5.0071288756328602</v>
      </c>
      <c r="E5" s="647">
        <v>6.4154392903349091</v>
      </c>
      <c r="F5" s="648">
        <v>5.1200784094750817</v>
      </c>
      <c r="G5" s="229">
        <v>-0.20191304480292338</v>
      </c>
    </row>
    <row r="6" spans="1:8" x14ac:dyDescent="0.25">
      <c r="A6" s="196" t="s">
        <v>182</v>
      </c>
      <c r="B6" s="649">
        <v>3.1939019531130226</v>
      </c>
      <c r="C6" s="649">
        <v>3.3956680614297841</v>
      </c>
      <c r="D6" s="649">
        <v>4.1691979340201692</v>
      </c>
      <c r="E6" s="649">
        <v>3.6310737935576949</v>
      </c>
      <c r="F6" s="650">
        <v>3.1474029100820413</v>
      </c>
      <c r="G6" s="227">
        <v>-0.13320326464689025</v>
      </c>
    </row>
    <row r="7" spans="1:8" x14ac:dyDescent="0.25">
      <c r="A7" s="216" t="s">
        <v>183</v>
      </c>
      <c r="B7" s="651">
        <v>3.2572690805016249</v>
      </c>
      <c r="C7" s="651">
        <v>3.1142654564642664</v>
      </c>
      <c r="D7" s="651">
        <v>3.1981235448171779</v>
      </c>
      <c r="E7" s="651">
        <v>2.8555407013124232</v>
      </c>
      <c r="F7" s="652">
        <v>3.3237559406020756</v>
      </c>
      <c r="G7" s="230">
        <v>0.16396727914767872</v>
      </c>
    </row>
    <row r="8" spans="1:8" x14ac:dyDescent="0.25">
      <c r="A8" s="199" t="s">
        <v>184</v>
      </c>
      <c r="B8" s="649">
        <v>3.6707014472051083</v>
      </c>
      <c r="C8" s="649">
        <v>3.4409927488060235</v>
      </c>
      <c r="D8" s="649">
        <v>5.2545550970990451</v>
      </c>
      <c r="E8" s="649">
        <v>3.256737146615484</v>
      </c>
      <c r="F8" s="650">
        <v>3.5503182106258606</v>
      </c>
      <c r="G8" s="227">
        <v>9.0145765775256459E-2</v>
      </c>
    </row>
    <row r="9" spans="1:8" x14ac:dyDescent="0.25">
      <c r="A9" s="213" t="s">
        <v>185</v>
      </c>
      <c r="B9" s="651">
        <v>3.7573593353895189</v>
      </c>
      <c r="C9" s="651">
        <v>4.3686368591457523</v>
      </c>
      <c r="D9" s="651">
        <v>5.2662521990880684</v>
      </c>
      <c r="E9" s="651">
        <v>3.1661068726374801</v>
      </c>
      <c r="F9" s="652">
        <v>3.4221116689113269</v>
      </c>
      <c r="G9" s="230">
        <v>8.085791370036266E-2</v>
      </c>
    </row>
    <row r="10" spans="1:8" x14ac:dyDescent="0.25">
      <c r="A10" s="199" t="s">
        <v>186</v>
      </c>
      <c r="B10" s="649">
        <v>3.9246547352347032</v>
      </c>
      <c r="C10" s="649">
        <v>3.8167450705942807</v>
      </c>
      <c r="D10" s="649">
        <v>4.4944681814486067</v>
      </c>
      <c r="E10" s="649">
        <v>3.3653100450595335</v>
      </c>
      <c r="F10" s="650">
        <v>4.3918188614312088</v>
      </c>
      <c r="G10" s="227">
        <v>0.30502652136870667</v>
      </c>
    </row>
    <row r="11" spans="1:8" x14ac:dyDescent="0.25">
      <c r="A11" s="213" t="s">
        <v>187</v>
      </c>
      <c r="B11" s="651">
        <v>3.882496279800439</v>
      </c>
      <c r="C11" s="651">
        <v>3.2328861537502975</v>
      </c>
      <c r="D11" s="651">
        <v>3.9160748953597628</v>
      </c>
      <c r="E11" s="651">
        <v>3.7889013893370853</v>
      </c>
      <c r="F11" s="652">
        <v>3.8330113236831505</v>
      </c>
      <c r="G11" s="230">
        <v>1.1641879746514761E-2</v>
      </c>
    </row>
    <row r="12" spans="1:8" x14ac:dyDescent="0.25">
      <c r="A12" s="199" t="s">
        <v>188</v>
      </c>
      <c r="B12" s="649">
        <v>3.7393432838851912</v>
      </c>
      <c r="C12" s="649">
        <v>4.0386337104585435</v>
      </c>
      <c r="D12" s="649">
        <v>3.7649778351312642</v>
      </c>
      <c r="E12" s="649">
        <v>4.3277858215963798</v>
      </c>
      <c r="F12" s="650">
        <v>3.0645280882099701</v>
      </c>
      <c r="G12" s="227">
        <v>-0.29189469753390773</v>
      </c>
    </row>
    <row r="13" spans="1:8" x14ac:dyDescent="0.25">
      <c r="A13" s="213" t="s">
        <v>189</v>
      </c>
      <c r="B13" s="651">
        <v>3.3484260292158559</v>
      </c>
      <c r="C13" s="651">
        <v>3.3369951703094873</v>
      </c>
      <c r="D13" s="651">
        <v>3.6517041825735768</v>
      </c>
      <c r="E13" s="651">
        <v>6.6851419382595738</v>
      </c>
      <c r="F13" s="652">
        <v>3.6280581756869736</v>
      </c>
      <c r="G13" s="230">
        <v>-0.45729526624957328</v>
      </c>
    </row>
    <row r="14" spans="1:8" x14ac:dyDescent="0.25">
      <c r="A14" s="196" t="s">
        <v>190</v>
      </c>
      <c r="B14" s="649">
        <v>3.0735767918092249</v>
      </c>
      <c r="C14" s="649">
        <v>2.8452741907161374</v>
      </c>
      <c r="D14" s="649">
        <v>4.3820001971253957</v>
      </c>
      <c r="E14" s="649">
        <v>2.9723071011027016</v>
      </c>
      <c r="F14" s="650">
        <v>2.9440972243137615</v>
      </c>
      <c r="G14" s="227">
        <v>-9.4909024637711559E-3</v>
      </c>
    </row>
    <row r="15" spans="1:8" x14ac:dyDescent="0.25">
      <c r="A15" s="210" t="s">
        <v>191</v>
      </c>
      <c r="B15" s="653">
        <v>3.1821298286030579</v>
      </c>
      <c r="C15" s="653">
        <v>3.5044511226199675</v>
      </c>
      <c r="D15" s="653">
        <v>4.7938348148766616</v>
      </c>
      <c r="E15" s="653">
        <v>3.5692539677740398</v>
      </c>
      <c r="F15" s="654">
        <v>3.3346532305017691</v>
      </c>
      <c r="G15" s="231">
        <v>-6.5728227632560143E-2</v>
      </c>
    </row>
    <row r="16" spans="1:8" ht="13.8" thickBot="1" x14ac:dyDescent="0.3">
      <c r="A16" s="200" t="s">
        <v>192</v>
      </c>
      <c r="B16" s="655">
        <v>4.6813610028491492</v>
      </c>
      <c r="C16" s="655">
        <v>3.8635762737973645</v>
      </c>
      <c r="D16" s="655">
        <v>7.2156494652793972</v>
      </c>
      <c r="E16" s="655">
        <v>5.2300868754450107</v>
      </c>
      <c r="F16" s="656">
        <v>4.6941426877001051</v>
      </c>
      <c r="G16" s="228">
        <v>-0.10247328591445315</v>
      </c>
    </row>
    <row r="19" spans="1:8" ht="12.75" customHeight="1" x14ac:dyDescent="0.25">
      <c r="A19" s="1053" t="s">
        <v>596</v>
      </c>
      <c r="B19" s="1053"/>
      <c r="C19" s="1053"/>
      <c r="D19" s="1053"/>
      <c r="E19" s="1053"/>
      <c r="F19" s="1053"/>
      <c r="G19" s="1053"/>
      <c r="H19" s="644"/>
    </row>
    <row r="20" spans="1:8" ht="13.8" thickBot="1" x14ac:dyDescent="0.3">
      <c r="A20" s="1054"/>
      <c r="B20" s="1054"/>
      <c r="C20" s="1054"/>
      <c r="D20" s="1054"/>
      <c r="E20" s="1054"/>
      <c r="F20" s="1054"/>
      <c r="G20" s="1054"/>
      <c r="H20" s="644"/>
    </row>
    <row r="21" spans="1:8" ht="13.8" thickBot="1" x14ac:dyDescent="0.3">
      <c r="A21" s="189"/>
      <c r="B21" s="190" t="s">
        <v>900</v>
      </c>
      <c r="C21" s="190" t="s">
        <v>901</v>
      </c>
      <c r="D21" s="190" t="s">
        <v>902</v>
      </c>
      <c r="E21" s="190" t="s">
        <v>903</v>
      </c>
      <c r="F21" s="232" t="s">
        <v>904</v>
      </c>
      <c r="G21" s="225" t="s">
        <v>905</v>
      </c>
    </row>
    <row r="22" spans="1:8" ht="13.8" thickBot="1" x14ac:dyDescent="0.3">
      <c r="A22" s="193" t="s">
        <v>180</v>
      </c>
      <c r="B22" s="645">
        <v>3.6544641399569247</v>
      </c>
      <c r="C22" s="645">
        <v>3.6186127104533812</v>
      </c>
      <c r="D22" s="645">
        <v>4.4574251790725414</v>
      </c>
      <c r="E22" s="645">
        <v>4.0909489692472771</v>
      </c>
      <c r="F22" s="646">
        <v>3.5753474253902349</v>
      </c>
      <c r="G22" s="226">
        <v>-0.12603470435171704</v>
      </c>
    </row>
    <row r="23" spans="1:8" ht="13.8" thickTop="1" x14ac:dyDescent="0.25">
      <c r="A23" s="238" t="s">
        <v>195</v>
      </c>
      <c r="B23" s="657">
        <v>2.5003145971456262</v>
      </c>
      <c r="C23" s="657">
        <v>2.5345950225983627</v>
      </c>
      <c r="D23" s="657">
        <v>2.6069841521615946</v>
      </c>
      <c r="E23" s="657">
        <v>2.0515749304059896</v>
      </c>
      <c r="F23" s="658">
        <v>2.1458851503079037</v>
      </c>
      <c r="G23" s="229">
        <v>4.5969668718485845E-2</v>
      </c>
    </row>
    <row r="24" spans="1:8" x14ac:dyDescent="0.25">
      <c r="A24" s="233" t="s">
        <v>196</v>
      </c>
      <c r="B24" s="659">
        <v>6.5061554963730863</v>
      </c>
      <c r="C24" s="659">
        <v>5.9372904802900326</v>
      </c>
      <c r="D24" s="659">
        <v>7.2986632368002766</v>
      </c>
      <c r="E24" s="659">
        <v>6.1566434140336757</v>
      </c>
      <c r="F24" s="660">
        <v>5.138426030236249</v>
      </c>
      <c r="G24" s="227">
        <v>-0.16538514825732231</v>
      </c>
    </row>
    <row r="25" spans="1:8" x14ac:dyDescent="0.25">
      <c r="A25" s="210" t="s">
        <v>197</v>
      </c>
      <c r="B25" s="653">
        <v>4.6236753774814421</v>
      </c>
      <c r="C25" s="653">
        <v>3.6454511084116525</v>
      </c>
      <c r="D25" s="653">
        <v>3.8182727657372451</v>
      </c>
      <c r="E25" s="653">
        <v>2.570967445416982</v>
      </c>
      <c r="F25" s="676">
        <v>4.1283410052044411</v>
      </c>
      <c r="G25" s="912">
        <v>0.60575390114862793</v>
      </c>
    </row>
    <row r="26" spans="1:8" ht="13.8" thickBot="1" x14ac:dyDescent="0.3">
      <c r="A26" s="200" t="s">
        <v>198</v>
      </c>
      <c r="B26" s="655">
        <v>13.614893970251272</v>
      </c>
      <c r="C26" s="655">
        <v>10.578208799422752</v>
      </c>
      <c r="D26" s="655">
        <v>6.1930361270006946</v>
      </c>
      <c r="E26" s="655">
        <v>4.0803096111078689</v>
      </c>
      <c r="F26" s="665">
        <v>2.7396182091002279</v>
      </c>
      <c r="G26" s="251">
        <v>-0.32857589981845081</v>
      </c>
    </row>
    <row r="29" spans="1:8" ht="12.75" customHeight="1" x14ac:dyDescent="0.25">
      <c r="A29" s="1053" t="s">
        <v>597</v>
      </c>
      <c r="B29" s="1053"/>
      <c r="C29" s="1053"/>
      <c r="D29" s="1053"/>
      <c r="E29" s="1053"/>
      <c r="F29" s="1053"/>
      <c r="G29" s="1053"/>
      <c r="H29" s="644"/>
    </row>
    <row r="30" spans="1:8" ht="27" customHeight="1" thickBot="1" x14ac:dyDescent="0.3">
      <c r="A30" s="1054"/>
      <c r="B30" s="1054"/>
      <c r="C30" s="1054"/>
      <c r="D30" s="1054"/>
      <c r="E30" s="1054"/>
      <c r="F30" s="1054"/>
      <c r="G30" s="1069"/>
      <c r="H30" s="644"/>
    </row>
    <row r="31" spans="1:8" ht="13.8" thickBot="1" x14ac:dyDescent="0.3">
      <c r="A31" s="189"/>
      <c r="B31" s="190" t="s">
        <v>900</v>
      </c>
      <c r="C31" s="190" t="s">
        <v>901</v>
      </c>
      <c r="D31" s="190" t="s">
        <v>902</v>
      </c>
      <c r="E31" s="190" t="s">
        <v>903</v>
      </c>
      <c r="F31" s="232" t="s">
        <v>904</v>
      </c>
      <c r="G31" s="225" t="s">
        <v>905</v>
      </c>
    </row>
    <row r="32" spans="1:8" ht="13.8" thickBot="1" x14ac:dyDescent="0.3">
      <c r="A32" s="193" t="s">
        <v>180</v>
      </c>
      <c r="B32" s="645">
        <v>3.6544641399569273</v>
      </c>
      <c r="C32" s="645">
        <v>3.6186127104533794</v>
      </c>
      <c r="D32" s="645">
        <v>4.4574251790725299</v>
      </c>
      <c r="E32" s="645">
        <v>4.090948969247286</v>
      </c>
      <c r="F32" s="646">
        <v>3.5753474253902362</v>
      </c>
      <c r="G32" s="226">
        <v>-0.1260347043517186</v>
      </c>
    </row>
    <row r="33" spans="1:8" ht="13.8" thickTop="1" x14ac:dyDescent="0.25">
      <c r="A33" s="217" t="s">
        <v>199</v>
      </c>
      <c r="B33" s="647">
        <v>2.4115479267628461</v>
      </c>
      <c r="C33" s="647">
        <v>2.4455113192382232</v>
      </c>
      <c r="D33" s="647">
        <v>2.3967387487725915</v>
      </c>
      <c r="E33" s="647">
        <v>2.0759439362925458</v>
      </c>
      <c r="F33" s="648">
        <v>2.0862970437868693</v>
      </c>
      <c r="G33" s="229">
        <v>4.9871806811956354E-3</v>
      </c>
    </row>
    <row r="34" spans="1:8" x14ac:dyDescent="0.25">
      <c r="A34" s="196" t="s">
        <v>200</v>
      </c>
      <c r="B34" s="649">
        <v>4.2811331769160335</v>
      </c>
      <c r="C34" s="649">
        <v>4.7785547890878801</v>
      </c>
      <c r="D34" s="649">
        <v>4.8735998525102051</v>
      </c>
      <c r="E34" s="649">
        <v>3.9114281823726049</v>
      </c>
      <c r="F34" s="650">
        <v>3.3196396821280296</v>
      </c>
      <c r="G34" s="227">
        <v>-0.15129729414732773</v>
      </c>
    </row>
    <row r="35" spans="1:8" x14ac:dyDescent="0.25">
      <c r="A35" s="216" t="s">
        <v>201</v>
      </c>
      <c r="B35" s="651">
        <v>5.308070404355278</v>
      </c>
      <c r="C35" s="651">
        <v>5.2253556412002649</v>
      </c>
      <c r="D35" s="651">
        <v>6.6885926678761667</v>
      </c>
      <c r="E35" s="651">
        <v>4.6192398499729626</v>
      </c>
      <c r="F35" s="652">
        <v>4.0378297310589559</v>
      </c>
      <c r="G35" s="230">
        <v>-0.12586705557569389</v>
      </c>
    </row>
    <row r="36" spans="1:8" x14ac:dyDescent="0.25">
      <c r="A36" s="199" t="s">
        <v>202</v>
      </c>
      <c r="B36" s="649">
        <v>4.2853980220534247</v>
      </c>
      <c r="C36" s="649">
        <v>3.6949481778901134</v>
      </c>
      <c r="D36" s="649">
        <v>6.9467938218192558</v>
      </c>
      <c r="E36" s="649">
        <v>6.8204763122733567</v>
      </c>
      <c r="F36" s="650">
        <v>4.2014507689161427</v>
      </c>
      <c r="G36" s="227">
        <v>-0.38399452229521158</v>
      </c>
    </row>
    <row r="37" spans="1:8" x14ac:dyDescent="0.25">
      <c r="A37" s="213" t="s">
        <v>203</v>
      </c>
      <c r="B37" s="651">
        <v>3.9209006337820478</v>
      </c>
      <c r="C37" s="651">
        <v>3.0796623796118654</v>
      </c>
      <c r="D37" s="651">
        <v>2.5633041086613639</v>
      </c>
      <c r="E37" s="651">
        <v>1.9542914696828653</v>
      </c>
      <c r="F37" s="652">
        <v>1.6467880345752166</v>
      </c>
      <c r="G37" s="230">
        <v>-0.15734778556729268</v>
      </c>
    </row>
    <row r="38" spans="1:8" x14ac:dyDescent="0.25">
      <c r="A38" s="199" t="s">
        <v>204</v>
      </c>
      <c r="B38" s="649">
        <v>4.795237882809114</v>
      </c>
      <c r="C38" s="649">
        <v>4.5207526984165325</v>
      </c>
      <c r="D38" s="649">
        <v>4.2385666368584349</v>
      </c>
      <c r="E38" s="649">
        <v>3.8214996352430459</v>
      </c>
      <c r="F38" s="650">
        <v>3.29560885600376</v>
      </c>
      <c r="G38" s="227">
        <v>-0.13761371959566848</v>
      </c>
    </row>
    <row r="39" spans="1:8" x14ac:dyDescent="0.25">
      <c r="A39" s="213" t="s">
        <v>205</v>
      </c>
      <c r="B39" s="651">
        <v>5.1207719328160639</v>
      </c>
      <c r="C39" s="651">
        <v>4.878905256784317</v>
      </c>
      <c r="D39" s="651">
        <v>4.3127986070131241</v>
      </c>
      <c r="E39" s="651">
        <v>3.4151188370182068</v>
      </c>
      <c r="F39" s="652">
        <v>3.8612655214787308</v>
      </c>
      <c r="G39" s="230">
        <v>0.13063869977949616</v>
      </c>
    </row>
    <row r="40" spans="1:8" x14ac:dyDescent="0.25">
      <c r="A40" s="196" t="s">
        <v>206</v>
      </c>
      <c r="B40" s="649">
        <v>5.0906673201670918</v>
      </c>
      <c r="C40" s="649">
        <v>5.8683709035217149</v>
      </c>
      <c r="D40" s="649">
        <v>6.2165887137371723</v>
      </c>
      <c r="E40" s="649">
        <v>5.2226381519579101</v>
      </c>
      <c r="F40" s="650">
        <v>4.294331058493948</v>
      </c>
      <c r="G40" s="227">
        <v>-0.17774677594999566</v>
      </c>
    </row>
    <row r="41" spans="1:8" x14ac:dyDescent="0.25">
      <c r="A41" s="213" t="s">
        <v>207</v>
      </c>
      <c r="B41" s="651">
        <v>5.6983209871106828</v>
      </c>
      <c r="C41" s="651">
        <v>5.5280467602736261</v>
      </c>
      <c r="D41" s="651">
        <v>13.57805346519968</v>
      </c>
      <c r="E41" s="651">
        <v>6.1285387186199776</v>
      </c>
      <c r="F41" s="652">
        <v>5.5931169536709389</v>
      </c>
      <c r="G41" s="230">
        <v>-8.7365323045491827E-2</v>
      </c>
    </row>
    <row r="42" spans="1:8" x14ac:dyDescent="0.25">
      <c r="A42" s="196" t="s">
        <v>208</v>
      </c>
      <c r="B42" s="649">
        <v>8.7705781483670311</v>
      </c>
      <c r="C42" s="649">
        <v>5.8520567121489444</v>
      </c>
      <c r="D42" s="649">
        <v>7.6207882112510861</v>
      </c>
      <c r="E42" s="649">
        <v>6.3138195863224187</v>
      </c>
      <c r="F42" s="650">
        <v>9.8925468270802437</v>
      </c>
      <c r="G42" s="227">
        <v>0.56680860006047618</v>
      </c>
    </row>
    <row r="43" spans="1:8" ht="13.8" thickBot="1" x14ac:dyDescent="0.3">
      <c r="A43" s="241" t="s">
        <v>209</v>
      </c>
      <c r="B43" s="661">
        <v>5.0887610146268445</v>
      </c>
      <c r="C43" s="661">
        <v>4.2552880399814086</v>
      </c>
      <c r="D43" s="661">
        <v>4.7967304185012694</v>
      </c>
      <c r="E43" s="661">
        <v>7.3862414365521021</v>
      </c>
      <c r="F43" s="663">
        <v>4.1234662797656343</v>
      </c>
      <c r="G43" s="246">
        <v>-0.44173686777148347</v>
      </c>
    </row>
    <row r="46" spans="1:8" ht="12.75" customHeight="1" x14ac:dyDescent="0.25">
      <c r="A46" s="1053" t="s">
        <v>598</v>
      </c>
      <c r="B46" s="1053"/>
      <c r="C46" s="1053"/>
      <c r="D46" s="1053"/>
      <c r="E46" s="1053"/>
      <c r="F46" s="1053"/>
      <c r="G46" s="1053"/>
      <c r="H46" s="644"/>
    </row>
    <row r="47" spans="1:8" ht="27" customHeight="1" thickBot="1" x14ac:dyDescent="0.3">
      <c r="A47" s="1054"/>
      <c r="B47" s="1054"/>
      <c r="C47" s="1054"/>
      <c r="D47" s="1054"/>
      <c r="E47" s="1054"/>
      <c r="F47" s="1054"/>
      <c r="G47" s="1054"/>
      <c r="H47" s="644"/>
    </row>
    <row r="48" spans="1:8" ht="13.8" thickBot="1" x14ac:dyDescent="0.3">
      <c r="A48" s="189"/>
      <c r="B48" s="190" t="s">
        <v>900</v>
      </c>
      <c r="C48" s="190" t="s">
        <v>901</v>
      </c>
      <c r="D48" s="190" t="s">
        <v>902</v>
      </c>
      <c r="E48" s="190" t="s">
        <v>903</v>
      </c>
      <c r="F48" s="232" t="s">
        <v>904</v>
      </c>
      <c r="G48" s="225" t="s">
        <v>905</v>
      </c>
    </row>
    <row r="49" spans="1:8" ht="13.8" thickBot="1" x14ac:dyDescent="0.3">
      <c r="A49" s="193" t="s">
        <v>180</v>
      </c>
      <c r="B49" s="645">
        <v>3.6544641399569251</v>
      </c>
      <c r="C49" s="645">
        <v>3.618612710453371</v>
      </c>
      <c r="D49" s="645">
        <v>4.4574251790725272</v>
      </c>
      <c r="E49" s="645">
        <v>4.0909489692472913</v>
      </c>
      <c r="F49" s="646">
        <v>3.5753474253902335</v>
      </c>
      <c r="G49" s="226">
        <v>-0.12603470435172048</v>
      </c>
    </row>
    <row r="50" spans="1:8" ht="13.8" thickTop="1" x14ac:dyDescent="0.25">
      <c r="A50" s="217" t="s">
        <v>210</v>
      </c>
      <c r="B50" s="647">
        <v>3.2434340244903956</v>
      </c>
      <c r="C50" s="647">
        <v>3.1607968478819783</v>
      </c>
      <c r="D50" s="647">
        <v>3.1931537449431451</v>
      </c>
      <c r="E50" s="647">
        <v>2.8232066446623016</v>
      </c>
      <c r="F50" s="648">
        <v>2.8498054825508921</v>
      </c>
      <c r="G50" s="229">
        <v>9.4214987552823093E-3</v>
      </c>
    </row>
    <row r="51" spans="1:8" x14ac:dyDescent="0.25">
      <c r="A51" s="196" t="s">
        <v>211</v>
      </c>
      <c r="B51" s="649">
        <v>4.3949344067139942</v>
      </c>
      <c r="C51" s="649">
        <v>3.8831932319637579</v>
      </c>
      <c r="D51" s="649">
        <v>4.3568908969152131</v>
      </c>
      <c r="E51" s="649">
        <v>3.8009725495726747</v>
      </c>
      <c r="F51" s="650">
        <v>3.9983873956621108</v>
      </c>
      <c r="G51" s="227">
        <v>5.1937982585964937E-2</v>
      </c>
    </row>
    <row r="52" spans="1:8" ht="13.8" thickBot="1" x14ac:dyDescent="0.3">
      <c r="A52" s="315" t="s">
        <v>212</v>
      </c>
      <c r="B52" s="661">
        <v>4.6304097875827681</v>
      </c>
      <c r="C52" s="661">
        <v>5.146822386499065</v>
      </c>
      <c r="D52" s="661">
        <v>9.4003985055883827</v>
      </c>
      <c r="E52" s="661">
        <v>9.2962962834913316</v>
      </c>
      <c r="F52" s="663">
        <v>6.1970859788005832</v>
      </c>
      <c r="G52" s="256">
        <v>-0.33338118861319299</v>
      </c>
    </row>
    <row r="53" spans="1:8" x14ac:dyDescent="0.25">
      <c r="A53" s="1"/>
      <c r="B53" s="1"/>
      <c r="C53" s="1"/>
      <c r="D53" s="1"/>
      <c r="E53" s="1"/>
      <c r="F53" s="1"/>
    </row>
    <row r="55" spans="1:8" ht="12.75" customHeight="1" x14ac:dyDescent="0.25">
      <c r="A55" s="1053" t="s">
        <v>599</v>
      </c>
      <c r="B55" s="1053"/>
      <c r="C55" s="1053"/>
      <c r="D55" s="1053"/>
      <c r="E55" s="1053"/>
      <c r="F55" s="1053"/>
      <c r="G55" s="1053"/>
      <c r="H55" s="644"/>
    </row>
    <row r="56" spans="1:8" ht="27" customHeight="1" thickBot="1" x14ac:dyDescent="0.3">
      <c r="A56" s="1054"/>
      <c r="B56" s="1054"/>
      <c r="C56" s="1054"/>
      <c r="D56" s="1054"/>
      <c r="E56" s="1054"/>
      <c r="F56" s="1054"/>
      <c r="G56" s="1054"/>
      <c r="H56" s="644"/>
    </row>
    <row r="57" spans="1:8" ht="13.8" thickBot="1" x14ac:dyDescent="0.3">
      <c r="A57" s="189"/>
      <c r="B57" s="190" t="s">
        <v>900</v>
      </c>
      <c r="C57" s="190" t="s">
        <v>901</v>
      </c>
      <c r="D57" s="190" t="s">
        <v>902</v>
      </c>
      <c r="E57" s="190" t="s">
        <v>903</v>
      </c>
      <c r="F57" s="232" t="s">
        <v>904</v>
      </c>
      <c r="G57" s="225" t="s">
        <v>905</v>
      </c>
    </row>
    <row r="58" spans="1:8" ht="13.8" thickBot="1" x14ac:dyDescent="0.3">
      <c r="A58" s="193" t="s">
        <v>180</v>
      </c>
      <c r="B58" s="645">
        <v>3.6544641399569389</v>
      </c>
      <c r="C58" s="645">
        <v>3.618612710453375</v>
      </c>
      <c r="D58" s="645">
        <v>4.4574251790725272</v>
      </c>
      <c r="E58" s="645">
        <v>4.0909489692472842</v>
      </c>
      <c r="F58" s="646">
        <v>3.5753474253902393</v>
      </c>
      <c r="G58" s="226">
        <v>-0.12603470435171749</v>
      </c>
    </row>
    <row r="59" spans="1:8" ht="13.8" thickTop="1" x14ac:dyDescent="0.25">
      <c r="A59" s="217" t="s">
        <v>213</v>
      </c>
      <c r="B59" s="647">
        <v>1</v>
      </c>
      <c r="C59" s="647">
        <v>1.000000000138126</v>
      </c>
      <c r="D59" s="647">
        <v>1.0000000001439762</v>
      </c>
      <c r="E59" s="647">
        <v>1</v>
      </c>
      <c r="F59" s="648">
        <v>1</v>
      </c>
      <c r="G59" s="229">
        <v>0</v>
      </c>
    </row>
    <row r="60" spans="1:8" x14ac:dyDescent="0.25">
      <c r="A60" s="196" t="s">
        <v>214</v>
      </c>
      <c r="B60" s="649">
        <v>2.3453579168130108</v>
      </c>
      <c r="C60" s="649">
        <v>2.3573052589608934</v>
      </c>
      <c r="D60" s="649">
        <v>2.3715296875413578</v>
      </c>
      <c r="E60" s="649">
        <v>2.4203289826196208</v>
      </c>
      <c r="F60" s="650">
        <v>2.3979548539728954</v>
      </c>
      <c r="G60" s="227">
        <v>-9.2442510119054022E-3</v>
      </c>
    </row>
    <row r="61" spans="1:8" x14ac:dyDescent="0.25">
      <c r="A61" s="216" t="s">
        <v>215</v>
      </c>
      <c r="B61" s="651">
        <v>5.0750687663518717</v>
      </c>
      <c r="C61" s="651">
        <v>5.1146372908371136</v>
      </c>
      <c r="D61" s="651">
        <v>5.2264981250671898</v>
      </c>
      <c r="E61" s="651">
        <v>5.098765702869513</v>
      </c>
      <c r="F61" s="652">
        <v>5.0598526940307513</v>
      </c>
      <c r="G61" s="230">
        <v>-7.6318487858467732E-3</v>
      </c>
    </row>
    <row r="62" spans="1:8" x14ac:dyDescent="0.25">
      <c r="A62" s="199" t="s">
        <v>216</v>
      </c>
      <c r="B62" s="649">
        <v>11.146947619402168</v>
      </c>
      <c r="C62" s="649">
        <v>11.252835792231167</v>
      </c>
      <c r="D62" s="649">
        <v>11.431105209430813</v>
      </c>
      <c r="E62" s="649">
        <v>11.069652302499753</v>
      </c>
      <c r="F62" s="650">
        <v>10.771266594542917</v>
      </c>
      <c r="G62" s="227">
        <v>-2.695529180166345E-2</v>
      </c>
    </row>
    <row r="63" spans="1:8" x14ac:dyDescent="0.25">
      <c r="A63" s="213" t="s">
        <v>217</v>
      </c>
      <c r="B63" s="651">
        <v>24.904091000890475</v>
      </c>
      <c r="C63" s="651">
        <v>25.265851695948221</v>
      </c>
      <c r="D63" s="651">
        <v>24.507333998162014</v>
      </c>
      <c r="E63" s="651">
        <v>23.167041088281245</v>
      </c>
      <c r="F63" s="652">
        <v>23.666043326413064</v>
      </c>
      <c r="G63" s="230">
        <v>2.1539316835080591E-2</v>
      </c>
    </row>
    <row r="64" spans="1:8" ht="13.8" thickBot="1" x14ac:dyDescent="0.3">
      <c r="A64" s="200" t="s">
        <v>218</v>
      </c>
      <c r="B64" s="655">
        <v>74.11617341106934</v>
      </c>
      <c r="C64" s="655">
        <v>69.37780417972462</v>
      </c>
      <c r="D64" s="655">
        <v>91.500822959807778</v>
      </c>
      <c r="E64" s="655">
        <v>66.247685704026495</v>
      </c>
      <c r="F64" s="656">
        <v>72.225416203856639</v>
      </c>
      <c r="G64" s="228">
        <v>9.0233046427262931E-2</v>
      </c>
    </row>
    <row r="67" spans="1:8" ht="12.75" customHeight="1" x14ac:dyDescent="0.25">
      <c r="A67" s="1053" t="s">
        <v>600</v>
      </c>
      <c r="B67" s="1053"/>
      <c r="C67" s="1053"/>
      <c r="D67" s="1053"/>
      <c r="E67" s="1053"/>
      <c r="F67" s="1053"/>
      <c r="G67" s="1053"/>
      <c r="H67" s="644"/>
    </row>
    <row r="68" spans="1:8" ht="27" customHeight="1" thickBot="1" x14ac:dyDescent="0.3">
      <c r="A68" s="1054"/>
      <c r="B68" s="1054"/>
      <c r="C68" s="1054"/>
      <c r="D68" s="1054"/>
      <c r="E68" s="1054"/>
      <c r="F68" s="1054"/>
      <c r="G68" s="1054"/>
      <c r="H68" s="644"/>
    </row>
    <row r="69" spans="1:8" ht="13.8" thickBot="1" x14ac:dyDescent="0.3">
      <c r="A69" s="189"/>
      <c r="B69" s="190" t="s">
        <v>900</v>
      </c>
      <c r="C69" s="190" t="s">
        <v>901</v>
      </c>
      <c r="D69" s="190" t="s">
        <v>902</v>
      </c>
      <c r="E69" s="190" t="s">
        <v>903</v>
      </c>
      <c r="F69" s="232" t="s">
        <v>904</v>
      </c>
      <c r="G69" s="225" t="s">
        <v>905</v>
      </c>
    </row>
    <row r="70" spans="1:8" ht="13.8" thickBot="1" x14ac:dyDescent="0.3">
      <c r="A70" s="193" t="s">
        <v>180</v>
      </c>
      <c r="B70" s="645">
        <v>3.6544641399569189</v>
      </c>
      <c r="C70" s="645">
        <v>3.6186127104533714</v>
      </c>
      <c r="D70" s="645">
        <v>4.4574251790725343</v>
      </c>
      <c r="E70" s="645">
        <v>4.0909489692472869</v>
      </c>
      <c r="F70" s="646">
        <v>3.5753474253902362</v>
      </c>
      <c r="G70" s="226">
        <v>-0.12603470435171882</v>
      </c>
    </row>
    <row r="71" spans="1:8" ht="13.8" thickTop="1" x14ac:dyDescent="0.25">
      <c r="A71" s="250" t="s">
        <v>219</v>
      </c>
      <c r="B71" s="647">
        <v>2.6094787370409298</v>
      </c>
      <c r="C71" s="647">
        <v>2.6093415432595424</v>
      </c>
      <c r="D71" s="647">
        <v>2.6411190685862529</v>
      </c>
      <c r="E71" s="647">
        <v>2.5331024679090084</v>
      </c>
      <c r="F71" s="648">
        <v>2.5555768637430072</v>
      </c>
      <c r="G71" s="229">
        <v>8.8722805803236326E-3</v>
      </c>
    </row>
    <row r="72" spans="1:8" x14ac:dyDescent="0.25">
      <c r="A72" s="196" t="s">
        <v>220</v>
      </c>
      <c r="B72" s="649">
        <v>4.1779135915724774</v>
      </c>
      <c r="C72" s="649">
        <v>4.3830718780076978</v>
      </c>
      <c r="D72" s="649">
        <v>7.4162435341167008</v>
      </c>
      <c r="E72" s="649">
        <v>6.5754103249802887</v>
      </c>
      <c r="F72" s="650">
        <v>5.6877730624035578</v>
      </c>
      <c r="G72" s="227">
        <v>-0.13499344051648854</v>
      </c>
    </row>
    <row r="73" spans="1:8" ht="13.8" thickBot="1" x14ac:dyDescent="0.3">
      <c r="A73" s="200" t="s">
        <v>221</v>
      </c>
      <c r="B73" s="655">
        <v>6.2214015465225678</v>
      </c>
      <c r="C73" s="655">
        <v>6.2690847276887567</v>
      </c>
      <c r="D73" s="655">
        <v>6.1537775480597094</v>
      </c>
      <c r="E73" s="655">
        <v>5.8731519391771521</v>
      </c>
      <c r="F73" s="656">
        <v>4.2485773242494664</v>
      </c>
      <c r="G73" s="228">
        <v>-0.27661035024326208</v>
      </c>
    </row>
    <row r="76" spans="1:8" ht="12.75" customHeight="1" x14ac:dyDescent="0.25">
      <c r="A76" s="1053" t="s">
        <v>601</v>
      </c>
      <c r="B76" s="1053"/>
      <c r="C76" s="1053"/>
      <c r="D76" s="1053"/>
      <c r="E76" s="1053"/>
      <c r="F76" s="1053"/>
      <c r="G76" s="1053"/>
      <c r="H76" s="644"/>
    </row>
    <row r="77" spans="1:8" ht="25.5" customHeight="1" thickBot="1" x14ac:dyDescent="0.3">
      <c r="A77" s="1054"/>
      <c r="B77" s="1054"/>
      <c r="C77" s="1054"/>
      <c r="D77" s="1054"/>
      <c r="E77" s="1054"/>
      <c r="F77" s="1054"/>
      <c r="G77" s="1054"/>
      <c r="H77" s="644"/>
    </row>
    <row r="78" spans="1:8" ht="13.8" thickBot="1" x14ac:dyDescent="0.3">
      <c r="A78" s="189"/>
      <c r="B78" s="190" t="s">
        <v>900</v>
      </c>
      <c r="C78" s="190" t="s">
        <v>901</v>
      </c>
      <c r="D78" s="190" t="s">
        <v>902</v>
      </c>
      <c r="E78" s="190" t="s">
        <v>903</v>
      </c>
      <c r="F78" s="232" t="s">
        <v>904</v>
      </c>
      <c r="G78" s="225" t="s">
        <v>905</v>
      </c>
    </row>
    <row r="79" spans="1:8" ht="13.8" thickBot="1" x14ac:dyDescent="0.3">
      <c r="A79" s="193" t="s">
        <v>180</v>
      </c>
      <c r="B79" s="645">
        <v>3.6544641399569238</v>
      </c>
      <c r="C79" s="645">
        <v>3.6186127104533687</v>
      </c>
      <c r="D79" s="645">
        <v>4.4574251790725326</v>
      </c>
      <c r="E79" s="645">
        <v>4.0909489692472825</v>
      </c>
      <c r="F79" s="646">
        <v>3.5753474253902238</v>
      </c>
      <c r="G79" s="226">
        <v>-0.12603470435172093</v>
      </c>
    </row>
    <row r="80" spans="1:8" ht="13.8" thickTop="1" x14ac:dyDescent="0.25">
      <c r="A80" s="250" t="s">
        <v>222</v>
      </c>
      <c r="B80" s="647">
        <v>3.6756996869502636</v>
      </c>
      <c r="C80" s="647">
        <v>3.651856671179579</v>
      </c>
      <c r="D80" s="647">
        <v>4.5935799558552395</v>
      </c>
      <c r="E80" s="647">
        <v>4.1895795296174896</v>
      </c>
      <c r="F80" s="648">
        <v>3.564457611794289</v>
      </c>
      <c r="G80" s="229">
        <v>-0.14920874837296016</v>
      </c>
    </row>
    <row r="81" spans="1:7" ht="13.8" thickBot="1" x14ac:dyDescent="0.3">
      <c r="A81" s="200" t="s">
        <v>223</v>
      </c>
      <c r="B81" s="655">
        <v>3.2462792450835187</v>
      </c>
      <c r="C81" s="655">
        <v>3.0598447525182118</v>
      </c>
      <c r="D81" s="655">
        <v>2.1843552002451667</v>
      </c>
      <c r="E81" s="655">
        <v>2.6366164163917039</v>
      </c>
      <c r="F81" s="656">
        <v>3.8772938675121735</v>
      </c>
      <c r="G81" s="251">
        <v>0.47055667385185185</v>
      </c>
    </row>
  </sheetData>
  <mergeCells count="7">
    <mergeCell ref="A76:G77"/>
    <mergeCell ref="A29:G30"/>
    <mergeCell ref="A1:G2"/>
    <mergeCell ref="A19:G20"/>
    <mergeCell ref="A46:G47"/>
    <mergeCell ref="A55:G56"/>
    <mergeCell ref="A67:G68"/>
  </mergeCells>
  <pageMargins left="0.78740157480314965" right="0.59055118110236227" top="0.78740157480314965" bottom="0.39370078740157483" header="0" footer="0.39370078740157483"/>
  <pageSetup paperSize="9" orientation="portrait" r:id="rId1"/>
  <headerFooter scaleWithDoc="0">
    <oddFooter>&amp;R&amp;9&amp;P</oddFooter>
  </headerFooter>
  <rowBreaks count="1" manualBreakCount="1">
    <brk id="54" max="16383" man="1"/>
  </rowBreaks>
  <legacyDrawingHF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Zeros="0" workbookViewId="0"/>
  </sheetViews>
  <sheetFormatPr baseColWidth="10" defaultRowHeight="13.2" x14ac:dyDescent="0.25"/>
  <cols>
    <col min="1" max="1" width="19.33203125" customWidth="1"/>
    <col min="2" max="2" width="8.44140625" bestFit="1" customWidth="1"/>
    <col min="3" max="3" width="7.6640625" bestFit="1" customWidth="1"/>
    <col min="4" max="4" width="7.5546875" bestFit="1" customWidth="1"/>
    <col min="5" max="5" width="7.6640625" bestFit="1" customWidth="1"/>
    <col min="6" max="6" width="7" bestFit="1" customWidth="1"/>
    <col min="7" max="9" width="7.33203125" bestFit="1" customWidth="1"/>
    <col min="10" max="10" width="8.44140625" bestFit="1" customWidth="1"/>
    <col min="11" max="11" width="10.44140625" bestFit="1" customWidth="1"/>
    <col min="12" max="12" width="7.5546875" bestFit="1" customWidth="1"/>
    <col min="13" max="13" width="9.6640625" bestFit="1" customWidth="1"/>
    <col min="14" max="14" width="9.33203125" bestFit="1" customWidth="1"/>
  </cols>
  <sheetData>
    <row r="1" spans="1:14" ht="13.8" thickBot="1" x14ac:dyDescent="0.3">
      <c r="A1" s="1055" t="s">
        <v>593</v>
      </c>
      <c r="B1" s="1055"/>
      <c r="C1" s="1055"/>
      <c r="D1" s="1055"/>
      <c r="E1" s="1055"/>
      <c r="F1" s="1055"/>
      <c r="G1" s="1055"/>
      <c r="H1" s="1055"/>
      <c r="I1" s="1055"/>
      <c r="J1" s="1055"/>
      <c r="K1" s="1055"/>
      <c r="L1" s="1055"/>
      <c r="M1" s="1055"/>
      <c r="N1" s="1055"/>
    </row>
    <row r="2" spans="1:14" ht="13.8" thickBot="1" x14ac:dyDescent="0.3">
      <c r="A2" s="255"/>
      <c r="B2" s="257" t="s">
        <v>180</v>
      </c>
      <c r="C2" s="190" t="s">
        <v>181</v>
      </c>
      <c r="D2" s="232" t="s">
        <v>182</v>
      </c>
      <c r="E2" s="258" t="s">
        <v>183</v>
      </c>
      <c r="F2" s="258" t="s">
        <v>184</v>
      </c>
      <c r="G2" s="258" t="s">
        <v>185</v>
      </c>
      <c r="H2" s="258" t="s">
        <v>186</v>
      </c>
      <c r="I2" s="258" t="s">
        <v>187</v>
      </c>
      <c r="J2" s="258" t="s">
        <v>188</v>
      </c>
      <c r="K2" s="258" t="s">
        <v>189</v>
      </c>
      <c r="L2" s="258" t="s">
        <v>190</v>
      </c>
      <c r="M2" s="258" t="s">
        <v>191</v>
      </c>
      <c r="N2" s="192" t="s">
        <v>192</v>
      </c>
    </row>
    <row r="3" spans="1:14" ht="13.8" thickBot="1" x14ac:dyDescent="0.3">
      <c r="A3" s="193" t="s">
        <v>180</v>
      </c>
      <c r="B3" s="666">
        <v>3.5753474253902371</v>
      </c>
      <c r="C3" s="645">
        <v>5.1200784094750746</v>
      </c>
      <c r="D3" s="667">
        <v>3.147402910082044</v>
      </c>
      <c r="E3" s="668">
        <v>3.3237559406020756</v>
      </c>
      <c r="F3" s="668">
        <v>3.5503182106258646</v>
      </c>
      <c r="G3" s="668">
        <v>3.4221116689113238</v>
      </c>
      <c r="H3" s="668">
        <v>4.3918188614312115</v>
      </c>
      <c r="I3" s="668">
        <v>3.83301132368315</v>
      </c>
      <c r="J3" s="668">
        <v>3.0645280882099653</v>
      </c>
      <c r="K3" s="668">
        <v>3.6280581756869759</v>
      </c>
      <c r="L3" s="668">
        <v>2.9440972243137611</v>
      </c>
      <c r="M3" s="668">
        <v>3.3346532305017673</v>
      </c>
      <c r="N3" s="646">
        <v>4.694142687700106</v>
      </c>
    </row>
    <row r="4" spans="1:14" ht="13.8" thickTop="1" x14ac:dyDescent="0.25">
      <c r="A4" s="217" t="s">
        <v>195</v>
      </c>
      <c r="B4" s="669">
        <v>2.1458851503079042</v>
      </c>
      <c r="C4" s="647">
        <v>1.6649172994279873</v>
      </c>
      <c r="D4" s="670">
        <v>1.9226825646684407</v>
      </c>
      <c r="E4" s="671">
        <v>1.6520108063218732</v>
      </c>
      <c r="F4" s="671">
        <v>1.9420248847882766</v>
      </c>
      <c r="G4" s="671">
        <v>1.9127022374345357</v>
      </c>
      <c r="H4" s="671">
        <v>1.9425889891547357</v>
      </c>
      <c r="I4" s="671">
        <v>2.6044622863410423</v>
      </c>
      <c r="J4" s="671">
        <v>2.1216783688627978</v>
      </c>
      <c r="K4" s="671">
        <v>2.5719306255109795</v>
      </c>
      <c r="L4" s="671">
        <v>2.3702852760823685</v>
      </c>
      <c r="M4" s="671">
        <v>1.9733478792361814</v>
      </c>
      <c r="N4" s="648">
        <v>1.6555868665948494</v>
      </c>
    </row>
    <row r="5" spans="1:14" x14ac:dyDescent="0.25">
      <c r="A5" s="196" t="s">
        <v>196</v>
      </c>
      <c r="B5" s="672">
        <v>5.1384260302362597</v>
      </c>
      <c r="C5" s="649">
        <v>6.411722161669414</v>
      </c>
      <c r="D5" s="673">
        <v>4.0121798167441263</v>
      </c>
      <c r="E5" s="674">
        <v>4.4664183913516071</v>
      </c>
      <c r="F5" s="674">
        <v>5.0540526331208318</v>
      </c>
      <c r="G5" s="674">
        <v>4.9976419139455652</v>
      </c>
      <c r="H5" s="674">
        <v>6.2899834073867327</v>
      </c>
      <c r="I5" s="674">
        <v>6.8180963595913973</v>
      </c>
      <c r="J5" s="674">
        <v>4.6001829271652914</v>
      </c>
      <c r="K5" s="674">
        <v>4.3601920013927034</v>
      </c>
      <c r="L5" s="674">
        <v>3.5902406088896641</v>
      </c>
      <c r="M5" s="674">
        <v>5.0851300627094975</v>
      </c>
      <c r="N5" s="650">
        <v>8.1328137821924589</v>
      </c>
    </row>
    <row r="6" spans="1:14" x14ac:dyDescent="0.25">
      <c r="A6" s="210" t="s">
        <v>197</v>
      </c>
      <c r="B6" s="675">
        <v>4.1283410052044403</v>
      </c>
      <c r="C6" s="653">
        <v>2.7199305293921912</v>
      </c>
      <c r="D6" s="676">
        <v>12.043520992543369</v>
      </c>
      <c r="E6" s="677">
        <v>6.4384243634485685</v>
      </c>
      <c r="F6" s="677">
        <v>2.2234258746213271</v>
      </c>
      <c r="G6" s="677">
        <v>4.9156877576195992</v>
      </c>
      <c r="H6" s="677">
        <v>2.0718523447594861</v>
      </c>
      <c r="I6" s="677">
        <v>1.4013084166619492</v>
      </c>
      <c r="J6" s="677">
        <v>6.038369235962838</v>
      </c>
      <c r="K6" s="677">
        <v>3.233405503108234</v>
      </c>
      <c r="L6" s="677">
        <v>4.2834670110463469</v>
      </c>
      <c r="M6" s="677">
        <v>5.4460382779459717</v>
      </c>
      <c r="N6" s="654">
        <v>1.0957182858038355</v>
      </c>
    </row>
    <row r="7" spans="1:14" ht="13.8" thickBot="1" x14ac:dyDescent="0.3">
      <c r="A7" s="196" t="s">
        <v>198</v>
      </c>
      <c r="B7" s="672">
        <v>2.7396182091002279</v>
      </c>
      <c r="C7" s="649">
        <v>2.9023266841133184</v>
      </c>
      <c r="D7" s="673">
        <v>0</v>
      </c>
      <c r="E7" s="674">
        <v>0</v>
      </c>
      <c r="F7" s="674">
        <v>5.1989315400453959</v>
      </c>
      <c r="G7" s="674">
        <v>5.0045692713050434</v>
      </c>
      <c r="H7" s="674">
        <v>2.5840835563083844</v>
      </c>
      <c r="I7" s="674">
        <v>2.9021545230599632</v>
      </c>
      <c r="J7" s="674">
        <v>2.711160531862141</v>
      </c>
      <c r="K7" s="674">
        <v>2.6698083784354258</v>
      </c>
      <c r="L7" s="674">
        <v>1.711938041201408</v>
      </c>
      <c r="M7" s="674">
        <v>1.8641759545802812</v>
      </c>
      <c r="N7" s="650">
        <v>0</v>
      </c>
    </row>
    <row r="8" spans="1:14" x14ac:dyDescent="0.25">
      <c r="A8" s="489"/>
      <c r="B8" s="490"/>
      <c r="C8" s="490"/>
      <c r="D8" s="490"/>
      <c r="E8" s="490"/>
      <c r="F8" s="490"/>
      <c r="G8" s="490"/>
      <c r="H8" s="490"/>
      <c r="I8" s="490"/>
      <c r="J8" s="490"/>
      <c r="K8" s="490"/>
      <c r="L8" s="490"/>
      <c r="M8" s="490"/>
      <c r="N8" s="490"/>
    </row>
    <row r="10" spans="1:14" ht="27" customHeight="1" thickBot="1" x14ac:dyDescent="0.3">
      <c r="A10" s="1055" t="s">
        <v>594</v>
      </c>
      <c r="B10" s="1056"/>
      <c r="C10" s="1056"/>
      <c r="D10" s="1056"/>
      <c r="E10" s="1056"/>
      <c r="F10" s="1056"/>
      <c r="G10" s="1056"/>
      <c r="H10" s="1056"/>
      <c r="I10" s="1056"/>
      <c r="J10" s="1056"/>
      <c r="K10" s="1056"/>
      <c r="L10" s="1056"/>
      <c r="M10" s="1056"/>
      <c r="N10" s="1056"/>
    </row>
    <row r="11" spans="1:14" ht="13.5" customHeight="1" thickBot="1" x14ac:dyDescent="0.3">
      <c r="A11" s="566"/>
      <c r="B11" s="1059" t="s">
        <v>898</v>
      </c>
      <c r="C11" s="1060"/>
      <c r="D11" s="1060"/>
      <c r="E11" s="1060"/>
      <c r="F11" s="1060"/>
      <c r="G11" s="1060"/>
      <c r="H11" s="1060"/>
      <c r="I11" s="1060"/>
      <c r="J11" s="1060"/>
      <c r="K11" s="1060"/>
      <c r="L11" s="1060"/>
      <c r="M11" s="1060"/>
      <c r="N11" s="1060"/>
    </row>
    <row r="12" spans="1:14" ht="13.8" thickBot="1" x14ac:dyDescent="0.3">
      <c r="A12" s="310"/>
      <c r="B12" s="311" t="s">
        <v>180</v>
      </c>
      <c r="C12" s="312" t="s">
        <v>181</v>
      </c>
      <c r="D12" s="313" t="s">
        <v>182</v>
      </c>
      <c r="E12" s="313" t="s">
        <v>183</v>
      </c>
      <c r="F12" s="313" t="s">
        <v>184</v>
      </c>
      <c r="G12" s="313" t="s">
        <v>185</v>
      </c>
      <c r="H12" s="313" t="s">
        <v>186</v>
      </c>
      <c r="I12" s="313" t="s">
        <v>187</v>
      </c>
      <c r="J12" s="313" t="s">
        <v>188</v>
      </c>
      <c r="K12" s="313" t="s">
        <v>189</v>
      </c>
      <c r="L12" s="313" t="s">
        <v>190</v>
      </c>
      <c r="M12" s="313" t="s">
        <v>191</v>
      </c>
      <c r="N12" s="314" t="s">
        <v>192</v>
      </c>
    </row>
    <row r="13" spans="1:14" ht="13.8" thickBot="1" x14ac:dyDescent="0.3">
      <c r="A13" s="284" t="s">
        <v>180</v>
      </c>
      <c r="B13" s="285">
        <v>-0.12603470435171937</v>
      </c>
      <c r="C13" s="286">
        <v>-0.20191304480292427</v>
      </c>
      <c r="D13" s="287">
        <v>-0.13320326464689192</v>
      </c>
      <c r="E13" s="287">
        <v>0.1639672791476785</v>
      </c>
      <c r="F13" s="287">
        <v>9.0145765775257569E-2</v>
      </c>
      <c r="G13" s="287">
        <v>8.085791370036155E-2</v>
      </c>
      <c r="H13" s="287">
        <v>0.30502652136870645</v>
      </c>
      <c r="I13" s="287">
        <v>1.1641879746515205E-2</v>
      </c>
      <c r="J13" s="287">
        <v>-0.29189469753390906</v>
      </c>
      <c r="K13" s="287">
        <v>-0.4572952662495734</v>
      </c>
      <c r="L13" s="287">
        <v>-9.4909024637731543E-3</v>
      </c>
      <c r="M13" s="287">
        <v>-6.5728227632562253E-2</v>
      </c>
      <c r="N13" s="288">
        <v>-0.10247328591445481</v>
      </c>
    </row>
    <row r="14" spans="1:14" ht="13.8" thickTop="1" x14ac:dyDescent="0.25">
      <c r="A14" s="299" t="s">
        <v>195</v>
      </c>
      <c r="B14" s="300">
        <v>4.5969668718485401E-2</v>
      </c>
      <c r="C14" s="301">
        <v>-0.19665891348906561</v>
      </c>
      <c r="D14" s="302">
        <v>0.20210199806889029</v>
      </c>
      <c r="E14" s="302">
        <v>-3.5530115685094343E-2</v>
      </c>
      <c r="F14" s="302">
        <v>0.15573353834898018</v>
      </c>
      <c r="G14" s="302">
        <v>4.4144768878899843E-2</v>
      </c>
      <c r="H14" s="302">
        <v>-0.25340782095806702</v>
      </c>
      <c r="I14" s="302">
        <v>0.13798419807256956</v>
      </c>
      <c r="J14" s="302">
        <v>-0.16848119415679685</v>
      </c>
      <c r="K14" s="302">
        <v>0.42634124895986725</v>
      </c>
      <c r="L14" s="302">
        <v>0.30867966623353449</v>
      </c>
      <c r="M14" s="302">
        <v>-1.2378229498948956E-2</v>
      </c>
      <c r="N14" s="303">
        <v>-2.5178793757520967E-2</v>
      </c>
    </row>
    <row r="15" spans="1:14" x14ac:dyDescent="0.25">
      <c r="A15" s="289" t="s">
        <v>196</v>
      </c>
      <c r="B15" s="290">
        <v>-0.1653851482573252</v>
      </c>
      <c r="C15" s="291">
        <v>-0.20928931217374624</v>
      </c>
      <c r="D15" s="292">
        <v>-0.19732012940294574</v>
      </c>
      <c r="E15" s="292">
        <v>0.21079683869533028</v>
      </c>
      <c r="F15" s="292">
        <v>-2.8838594274070317E-2</v>
      </c>
      <c r="G15" s="292">
        <v>0.1291729879626633</v>
      </c>
      <c r="H15" s="292">
        <v>0.51641491418845065</v>
      </c>
      <c r="I15" s="292">
        <v>0.13767262877811559</v>
      </c>
      <c r="J15" s="292">
        <v>-0.33366698145017759</v>
      </c>
      <c r="K15" s="292">
        <v>-0.65350249141686456</v>
      </c>
      <c r="L15" s="292">
        <v>-6.928495610251606E-2</v>
      </c>
      <c r="M15" s="292">
        <v>6.302868334838041E-2</v>
      </c>
      <c r="N15" s="293">
        <v>-8.9753549639703056E-2</v>
      </c>
    </row>
    <row r="16" spans="1:14" x14ac:dyDescent="0.25">
      <c r="A16" s="304" t="s">
        <v>197</v>
      </c>
      <c r="B16" s="305">
        <v>0.60575390114862704</v>
      </c>
      <c r="C16" s="306">
        <v>-9.3356490202602949E-2</v>
      </c>
      <c r="D16" s="307">
        <v>4.2533231958321442</v>
      </c>
      <c r="E16" s="307">
        <v>3.6405852815061577</v>
      </c>
      <c r="F16" s="307">
        <v>0.66255679509911536</v>
      </c>
      <c r="G16" s="307">
        <v>0.82855939371137</v>
      </c>
      <c r="H16" s="307">
        <v>-0.40224620871795469</v>
      </c>
      <c r="I16" s="307">
        <v>-0.42296366192937063</v>
      </c>
      <c r="J16" s="307">
        <v>1.5186064965146002</v>
      </c>
      <c r="K16" s="307">
        <v>-7.402567460512266E-2</v>
      </c>
      <c r="L16" s="307">
        <v>0.3052097989770115</v>
      </c>
      <c r="M16" s="307">
        <v>2.0986111748229592</v>
      </c>
      <c r="N16" s="309">
        <v>-0.25899216501054212</v>
      </c>
    </row>
    <row r="17" spans="1:14" ht="13.8" thickBot="1" x14ac:dyDescent="0.3">
      <c r="A17" s="329" t="s">
        <v>198</v>
      </c>
      <c r="B17" s="330">
        <v>-0.32857589981845126</v>
      </c>
      <c r="C17" s="331">
        <v>-0.71301524568389585</v>
      </c>
      <c r="D17" s="332">
        <v>-1</v>
      </c>
      <c r="E17" s="332">
        <v>-1</v>
      </c>
      <c r="F17" s="332">
        <v>2.4659543600302638</v>
      </c>
      <c r="G17" s="332">
        <v>1.5288246424201981</v>
      </c>
      <c r="H17" s="332">
        <v>0.29524033721212173</v>
      </c>
      <c r="I17" s="332">
        <v>-0.49492296228600197</v>
      </c>
      <c r="J17" s="332">
        <v>-0.49639943105066875</v>
      </c>
      <c r="K17" s="332">
        <v>-0.41275929594024663</v>
      </c>
      <c r="L17" s="332">
        <v>-0.41138753590310762</v>
      </c>
      <c r="M17" s="332">
        <v>-0.35970847914553228</v>
      </c>
      <c r="N17" s="333">
        <v>-1</v>
      </c>
    </row>
    <row r="30" spans="1:14" x14ac:dyDescent="0.25">
      <c r="H30" s="713"/>
    </row>
  </sheetData>
  <mergeCells count="3">
    <mergeCell ref="A1:N1"/>
    <mergeCell ref="A10:N10"/>
    <mergeCell ref="B11:N11"/>
  </mergeCells>
  <pageMargins left="0.78740157480314965" right="0.59055118110236227" top="0.78740157480314965" bottom="0.39370078740157483" header="0" footer="0.39370078740157483"/>
  <pageSetup paperSize="9" orientation="landscape" r:id="rId1"/>
  <headerFooter scaleWithDoc="0">
    <oddFooter>&amp;R&amp;9&amp;P</oddFooter>
  </headerFooter>
  <legacyDrawingHF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showZeros="0" workbookViewId="0"/>
  </sheetViews>
  <sheetFormatPr baseColWidth="10" defaultRowHeight="13.2" x14ac:dyDescent="0.25"/>
  <cols>
    <col min="1" max="1" width="20.44140625" customWidth="1"/>
    <col min="2" max="2" width="9.88671875" bestFit="1" customWidth="1"/>
    <col min="3" max="3" width="7.6640625" bestFit="1" customWidth="1"/>
    <col min="4" max="4" width="7.5546875" bestFit="1" customWidth="1"/>
    <col min="5" max="5" width="7.6640625" bestFit="1" customWidth="1"/>
    <col min="6" max="6" width="7.44140625" bestFit="1" customWidth="1"/>
    <col min="7" max="7" width="7.44140625" customWidth="1"/>
    <col min="8" max="8" width="7.33203125" bestFit="1" customWidth="1"/>
    <col min="9" max="10" width="8.88671875" bestFit="1" customWidth="1"/>
    <col min="11" max="11" width="10.44140625" bestFit="1" customWidth="1"/>
    <col min="12" max="12" width="7.5546875" bestFit="1" customWidth="1"/>
    <col min="13" max="13" width="9.6640625" bestFit="1" customWidth="1"/>
    <col min="14" max="14" width="9.33203125" bestFit="1" customWidth="1"/>
  </cols>
  <sheetData>
    <row r="1" spans="1:14" ht="13.8" thickBot="1" x14ac:dyDescent="0.3">
      <c r="A1" s="1055" t="s">
        <v>591</v>
      </c>
      <c r="B1" s="1055"/>
      <c r="C1" s="1055"/>
      <c r="D1" s="1055"/>
      <c r="E1" s="1055"/>
      <c r="F1" s="1055"/>
      <c r="G1" s="1055"/>
      <c r="H1" s="1055"/>
      <c r="I1" s="1055"/>
      <c r="J1" s="1055"/>
      <c r="K1" s="1055"/>
      <c r="L1" s="1055"/>
      <c r="M1" s="1055"/>
      <c r="N1" s="1055"/>
    </row>
    <row r="2" spans="1:14" ht="13.8" thickBot="1" x14ac:dyDescent="0.3">
      <c r="A2" s="255"/>
      <c r="B2" s="257" t="s">
        <v>180</v>
      </c>
      <c r="C2" s="190" t="s">
        <v>181</v>
      </c>
      <c r="D2" s="232" t="s">
        <v>182</v>
      </c>
      <c r="E2" s="258" t="s">
        <v>183</v>
      </c>
      <c r="F2" s="258" t="s">
        <v>184</v>
      </c>
      <c r="G2" s="258" t="s">
        <v>185</v>
      </c>
      <c r="H2" s="258" t="s">
        <v>186</v>
      </c>
      <c r="I2" s="258" t="s">
        <v>187</v>
      </c>
      <c r="J2" s="258" t="s">
        <v>188</v>
      </c>
      <c r="K2" s="258" t="s">
        <v>189</v>
      </c>
      <c r="L2" s="258" t="s">
        <v>190</v>
      </c>
      <c r="M2" s="258" t="s">
        <v>191</v>
      </c>
      <c r="N2" s="192" t="s">
        <v>192</v>
      </c>
    </row>
    <row r="3" spans="1:14" ht="13.8" thickBot="1" x14ac:dyDescent="0.3">
      <c r="A3" s="193" t="s">
        <v>180</v>
      </c>
      <c r="B3" s="666">
        <v>3.5753474253902371</v>
      </c>
      <c r="C3" s="645">
        <v>5.1200784094750711</v>
      </c>
      <c r="D3" s="667">
        <v>3.147402910082044</v>
      </c>
      <c r="E3" s="668">
        <v>3.3237559406020747</v>
      </c>
      <c r="F3" s="668">
        <v>3.5503182106258651</v>
      </c>
      <c r="G3" s="668">
        <v>3.4221116689113247</v>
      </c>
      <c r="H3" s="668">
        <v>4.3918188614312115</v>
      </c>
      <c r="I3" s="668">
        <v>3.8330113236831478</v>
      </c>
      <c r="J3" s="668">
        <v>3.0645280882099666</v>
      </c>
      <c r="K3" s="668">
        <v>3.6280581756869767</v>
      </c>
      <c r="L3" s="668">
        <v>2.9440972243137606</v>
      </c>
      <c r="M3" s="668">
        <v>3.3346532305017682</v>
      </c>
      <c r="N3" s="646">
        <v>4.6941426877001051</v>
      </c>
    </row>
    <row r="4" spans="1:14" ht="13.8" thickTop="1" x14ac:dyDescent="0.25">
      <c r="A4" s="217" t="s">
        <v>199</v>
      </c>
      <c r="B4" s="669">
        <v>2.0862970437868724</v>
      </c>
      <c r="C4" s="647">
        <v>1.6607032443361245</v>
      </c>
      <c r="D4" s="670">
        <v>2.0598398832455209</v>
      </c>
      <c r="E4" s="671">
        <v>1.4546036451984716</v>
      </c>
      <c r="F4" s="671">
        <v>1.8036411235394865</v>
      </c>
      <c r="G4" s="671">
        <v>1.9635576361562872</v>
      </c>
      <c r="H4" s="680">
        <v>1.7426423686443253</v>
      </c>
      <c r="I4" s="671">
        <v>2.6627541763278866</v>
      </c>
      <c r="J4" s="671">
        <v>2.0465725176491989</v>
      </c>
      <c r="K4" s="671">
        <v>2.8148421004275894</v>
      </c>
      <c r="L4" s="671">
        <v>2.1841255629943421</v>
      </c>
      <c r="M4" s="671">
        <v>1.8586843081095805</v>
      </c>
      <c r="N4" s="648">
        <v>1.5817691348677776</v>
      </c>
    </row>
    <row r="5" spans="1:14" x14ac:dyDescent="0.25">
      <c r="A5" s="196" t="s">
        <v>200</v>
      </c>
      <c r="B5" s="672">
        <v>3.3196396821280323</v>
      </c>
      <c r="C5" s="649">
        <v>7.1311245301860611</v>
      </c>
      <c r="D5" s="673">
        <v>4.7793653228610244</v>
      </c>
      <c r="E5" s="674">
        <v>4.7356906372033514</v>
      </c>
      <c r="F5" s="674">
        <v>2.6577823329507209</v>
      </c>
      <c r="G5" s="674">
        <v>2.4824065252043344</v>
      </c>
      <c r="H5" s="681">
        <v>2.1990467760289851</v>
      </c>
      <c r="I5" s="674">
        <v>3.164993875890072</v>
      </c>
      <c r="J5" s="674">
        <v>3.6113378097044007</v>
      </c>
      <c r="K5" s="674">
        <v>2.7377804282687648</v>
      </c>
      <c r="L5" s="674">
        <v>2.6734484596061474</v>
      </c>
      <c r="M5" s="674">
        <v>4.25510611482198</v>
      </c>
      <c r="N5" s="650">
        <v>3.1843451826851497</v>
      </c>
    </row>
    <row r="6" spans="1:14" x14ac:dyDescent="0.25">
      <c r="A6" s="216" t="s">
        <v>201</v>
      </c>
      <c r="B6" s="678">
        <v>4.0378297310589524</v>
      </c>
      <c r="C6" s="651">
        <v>3.5716867498329172</v>
      </c>
      <c r="D6" s="664">
        <v>2.8817478460012569</v>
      </c>
      <c r="E6" s="682">
        <v>4.5330398030827181</v>
      </c>
      <c r="F6" s="682">
        <v>5.8348091770961883</v>
      </c>
      <c r="G6" s="682">
        <v>3.7575067255754546</v>
      </c>
      <c r="H6" s="683">
        <v>3.6042913417314844</v>
      </c>
      <c r="I6" s="682">
        <v>4.8281092965791652</v>
      </c>
      <c r="J6" s="682">
        <v>4.1871404156011636</v>
      </c>
      <c r="K6" s="682">
        <v>3.5228559391590104</v>
      </c>
      <c r="L6" s="682">
        <v>3.7097554997245861</v>
      </c>
      <c r="M6" s="682">
        <v>2.3991081126567777</v>
      </c>
      <c r="N6" s="652">
        <v>5.120869549454536</v>
      </c>
    </row>
    <row r="7" spans="1:14" x14ac:dyDescent="0.25">
      <c r="A7" s="196" t="s">
        <v>202</v>
      </c>
      <c r="B7" s="672">
        <v>4.2014507689161444</v>
      </c>
      <c r="C7" s="649">
        <v>3.7198078802624095</v>
      </c>
      <c r="D7" s="673">
        <v>3.0063572739298472</v>
      </c>
      <c r="E7" s="674">
        <v>3.1237886783447744</v>
      </c>
      <c r="F7" s="674">
        <v>5.3457212442563806</v>
      </c>
      <c r="G7" s="674">
        <v>2.8989826240146503</v>
      </c>
      <c r="H7" s="681">
        <v>3.9294238371421808</v>
      </c>
      <c r="I7" s="674">
        <v>2.881880792370632</v>
      </c>
      <c r="J7" s="674">
        <v>3.6733890165816514</v>
      </c>
      <c r="K7" s="674">
        <v>4.7830972207337581</v>
      </c>
      <c r="L7" s="674">
        <v>7.2501669464674299</v>
      </c>
      <c r="M7" s="674">
        <v>10.558361002381679</v>
      </c>
      <c r="N7" s="650">
        <v>3.8049718054645432</v>
      </c>
    </row>
    <row r="8" spans="1:14" x14ac:dyDescent="0.25">
      <c r="A8" s="216" t="s">
        <v>203</v>
      </c>
      <c r="B8" s="678">
        <v>1.6467880345752153</v>
      </c>
      <c r="C8" s="651">
        <v>1</v>
      </c>
      <c r="D8" s="664">
        <v>2.360001130088258</v>
      </c>
      <c r="E8" s="682">
        <v>2.6324141687136997</v>
      </c>
      <c r="F8" s="682">
        <v>1.2850923855522534</v>
      </c>
      <c r="G8" s="682">
        <v>12.834696098920594</v>
      </c>
      <c r="H8" s="683">
        <v>4</v>
      </c>
      <c r="I8" s="682">
        <v>1.0652386929448134</v>
      </c>
      <c r="J8" s="682">
        <v>2.6797438985852975</v>
      </c>
      <c r="K8" s="682">
        <v>1.0975119838537828</v>
      </c>
      <c r="L8" s="682">
        <v>1.4227008109153847</v>
      </c>
      <c r="M8" s="682">
        <v>1.1502433401658052</v>
      </c>
      <c r="N8" s="652">
        <v>1.0557224303190815</v>
      </c>
    </row>
    <row r="9" spans="1:14" x14ac:dyDescent="0.25">
      <c r="A9" s="196" t="s">
        <v>204</v>
      </c>
      <c r="B9" s="672">
        <v>3.2956088560037595</v>
      </c>
      <c r="C9" s="649">
        <v>4.4912922080585878</v>
      </c>
      <c r="D9" s="673">
        <v>4.4441874333256912</v>
      </c>
      <c r="E9" s="674">
        <v>3.1801987004056884</v>
      </c>
      <c r="F9" s="674">
        <v>2.6254960256518181</v>
      </c>
      <c r="G9" s="674">
        <v>3.4962422150126127</v>
      </c>
      <c r="H9" s="681">
        <v>2.1707832242245924</v>
      </c>
      <c r="I9" s="674">
        <v>2.9669533434943935</v>
      </c>
      <c r="J9" s="674">
        <v>2.2578048983663113</v>
      </c>
      <c r="K9" s="674">
        <v>2.4683714758599202</v>
      </c>
      <c r="L9" s="674">
        <v>5.1865627012808817</v>
      </c>
      <c r="M9" s="674">
        <v>5.6178280582203701</v>
      </c>
      <c r="N9" s="650">
        <v>4.5343188144316704</v>
      </c>
    </row>
    <row r="10" spans="1:14" x14ac:dyDescent="0.25">
      <c r="A10" s="216" t="s">
        <v>205</v>
      </c>
      <c r="B10" s="678">
        <v>3.8612655214787295</v>
      </c>
      <c r="C10" s="651">
        <v>2.4915888700731457</v>
      </c>
      <c r="D10" s="664">
        <v>1.8190498146170848</v>
      </c>
      <c r="E10" s="682">
        <v>1.7082116137264352</v>
      </c>
      <c r="F10" s="682">
        <v>2.9538673197578236</v>
      </c>
      <c r="G10" s="682">
        <v>3.7934144904227254</v>
      </c>
      <c r="H10" s="683">
        <v>5.655790468907707</v>
      </c>
      <c r="I10" s="682">
        <v>5.0185129914792794</v>
      </c>
      <c r="J10" s="682">
        <v>3.1240041844079247</v>
      </c>
      <c r="K10" s="682">
        <v>3.8908513991372868</v>
      </c>
      <c r="L10" s="682">
        <v>2.4824508811022321</v>
      </c>
      <c r="M10" s="682">
        <v>3.256278149419785</v>
      </c>
      <c r="N10" s="652">
        <v>7.1571928293144094</v>
      </c>
    </row>
    <row r="11" spans="1:14" x14ac:dyDescent="0.25">
      <c r="A11" s="196" t="s">
        <v>206</v>
      </c>
      <c r="B11" s="672">
        <v>4.2943310584939427</v>
      </c>
      <c r="C11" s="649">
        <v>13.537919900144571</v>
      </c>
      <c r="D11" s="673">
        <v>2.7578568523846658</v>
      </c>
      <c r="E11" s="674">
        <v>6.2120767944127362</v>
      </c>
      <c r="F11" s="674">
        <v>6.1406501903399269</v>
      </c>
      <c r="G11" s="674">
        <v>3.7835657709717325</v>
      </c>
      <c r="H11" s="681">
        <v>3.2406487817149472</v>
      </c>
      <c r="I11" s="674">
        <v>3.6257849430356335</v>
      </c>
      <c r="J11" s="674">
        <v>3.1504825644242955</v>
      </c>
      <c r="K11" s="674">
        <v>4.3602384278796755</v>
      </c>
      <c r="L11" s="674">
        <v>3.0987396897874739</v>
      </c>
      <c r="M11" s="674">
        <v>2.9674271085616493</v>
      </c>
      <c r="N11" s="650">
        <v>3.4253679704044764</v>
      </c>
    </row>
    <row r="12" spans="1:14" x14ac:dyDescent="0.25">
      <c r="A12" s="213" t="s">
        <v>207</v>
      </c>
      <c r="B12" s="678">
        <v>5.5931169536709398</v>
      </c>
      <c r="C12" s="651">
        <v>6.7099750708560171</v>
      </c>
      <c r="D12" s="664">
        <v>4.900595429948317</v>
      </c>
      <c r="E12" s="682">
        <v>4.9816575690749074</v>
      </c>
      <c r="F12" s="682">
        <v>3.9933768865796981</v>
      </c>
      <c r="G12" s="682">
        <v>3.1616155322372355</v>
      </c>
      <c r="H12" s="683">
        <v>3.8693688168550722</v>
      </c>
      <c r="I12" s="682">
        <v>3.7284913158490918</v>
      </c>
      <c r="J12" s="682">
        <v>4.0402350692370446</v>
      </c>
      <c r="K12" s="682">
        <v>3.8314270741808532</v>
      </c>
      <c r="L12" s="682">
        <v>3.6736809764270424</v>
      </c>
      <c r="M12" s="682">
        <v>25.795270734144594</v>
      </c>
      <c r="N12" s="652">
        <v>24.309267205855541</v>
      </c>
    </row>
    <row r="13" spans="1:14" x14ac:dyDescent="0.25">
      <c r="A13" s="196" t="s">
        <v>208</v>
      </c>
      <c r="B13" s="672">
        <v>9.892546827080249</v>
      </c>
      <c r="C13" s="649">
        <v>8.7220383679531341</v>
      </c>
      <c r="D13" s="673">
        <v>7.4182356293757543</v>
      </c>
      <c r="E13" s="674">
        <v>2.4153813403221021</v>
      </c>
      <c r="F13" s="674">
        <v>6.1018989244190323</v>
      </c>
      <c r="G13" s="674">
        <v>11.541351160460822</v>
      </c>
      <c r="H13" s="681">
        <v>16.943057270960747</v>
      </c>
      <c r="I13" s="674">
        <v>15.739460548827132</v>
      </c>
      <c r="J13" s="674">
        <v>6.6920643714213828</v>
      </c>
      <c r="K13" s="674">
        <v>5.5211136181304212</v>
      </c>
      <c r="L13" s="674">
        <v>5.7162186064695932</v>
      </c>
      <c r="M13" s="674">
        <v>7.9988636289946315</v>
      </c>
      <c r="N13" s="650">
        <v>19.902903454861335</v>
      </c>
    </row>
    <row r="14" spans="1:14" ht="13.8" thickBot="1" x14ac:dyDescent="0.3">
      <c r="A14" s="315" t="s">
        <v>209</v>
      </c>
      <c r="B14" s="679">
        <v>4.1234662797656476</v>
      </c>
      <c r="C14" s="661">
        <v>4.1372332584673286</v>
      </c>
      <c r="D14" s="662">
        <v>3.6893387089390428</v>
      </c>
      <c r="E14" s="684">
        <v>2.581646595277368</v>
      </c>
      <c r="F14" s="684">
        <v>3.531959649720569</v>
      </c>
      <c r="G14" s="684">
        <v>2.9317195358750774</v>
      </c>
      <c r="H14" s="685">
        <v>3.6603064329155326</v>
      </c>
      <c r="I14" s="684">
        <v>5.6461497518910209</v>
      </c>
      <c r="J14" s="684">
        <v>8.2587449046327865</v>
      </c>
      <c r="K14" s="684">
        <v>4.1730697351603148</v>
      </c>
      <c r="L14" s="684">
        <v>3.0107520133346624</v>
      </c>
      <c r="M14" s="684">
        <v>4.222189112528655</v>
      </c>
      <c r="N14" s="663">
        <v>5.6247697727393229</v>
      </c>
    </row>
    <row r="15" spans="1:14" x14ac:dyDescent="0.25">
      <c r="A15" s="72"/>
      <c r="B15" s="1"/>
      <c r="C15" s="1"/>
      <c r="D15" s="1"/>
    </row>
    <row r="16" spans="1:14" ht="27" customHeight="1" thickBot="1" x14ac:dyDescent="0.3">
      <c r="A16" s="1053" t="s">
        <v>592</v>
      </c>
      <c r="B16" s="1054"/>
      <c r="C16" s="1054"/>
      <c r="D16" s="1054"/>
      <c r="E16" s="1054"/>
      <c r="F16" s="1054"/>
      <c r="G16" s="1054"/>
      <c r="H16" s="1054"/>
      <c r="I16" s="1054"/>
      <c r="J16" s="1054"/>
      <c r="K16" s="1054"/>
      <c r="L16" s="1054"/>
      <c r="M16" s="1054"/>
      <c r="N16" s="1054"/>
    </row>
    <row r="17" spans="1:14" ht="13.5" customHeight="1" thickBot="1" x14ac:dyDescent="0.3">
      <c r="A17" s="566"/>
      <c r="B17" s="1059" t="s">
        <v>898</v>
      </c>
      <c r="C17" s="1060"/>
      <c r="D17" s="1060"/>
      <c r="E17" s="1060"/>
      <c r="F17" s="1060"/>
      <c r="G17" s="1060"/>
      <c r="H17" s="1060"/>
      <c r="I17" s="1060"/>
      <c r="J17" s="1060"/>
      <c r="K17" s="1060"/>
      <c r="L17" s="1060"/>
      <c r="M17" s="1060"/>
      <c r="N17" s="1060"/>
    </row>
    <row r="18" spans="1:14" ht="13.8" thickBot="1" x14ac:dyDescent="0.3">
      <c r="A18" s="310"/>
      <c r="B18" s="311" t="s">
        <v>180</v>
      </c>
      <c r="C18" s="312" t="s">
        <v>181</v>
      </c>
      <c r="D18" s="313" t="s">
        <v>182</v>
      </c>
      <c r="E18" s="313" t="s">
        <v>183</v>
      </c>
      <c r="F18" s="313" t="s">
        <v>184</v>
      </c>
      <c r="G18" s="313" t="s">
        <v>185</v>
      </c>
      <c r="H18" s="313" t="s">
        <v>186</v>
      </c>
      <c r="I18" s="313" t="s">
        <v>187</v>
      </c>
      <c r="J18" s="313" t="s">
        <v>188</v>
      </c>
      <c r="K18" s="313" t="s">
        <v>189</v>
      </c>
      <c r="L18" s="313" t="s">
        <v>190</v>
      </c>
      <c r="M18" s="313" t="s">
        <v>191</v>
      </c>
      <c r="N18" s="314" t="s">
        <v>192</v>
      </c>
    </row>
    <row r="19" spans="1:14" ht="13.8" thickBot="1" x14ac:dyDescent="0.3">
      <c r="A19" s="284" t="s">
        <v>180</v>
      </c>
      <c r="B19" s="285">
        <v>-0.12603470435171915</v>
      </c>
      <c r="C19" s="286">
        <v>-0.20191304480292438</v>
      </c>
      <c r="D19" s="287">
        <v>-0.13320326464689181</v>
      </c>
      <c r="E19" s="287">
        <v>0.1639672791476785</v>
      </c>
      <c r="F19" s="287">
        <v>9.0145765775257569E-2</v>
      </c>
      <c r="G19" s="287">
        <v>8.0857913700361994E-2</v>
      </c>
      <c r="H19" s="287">
        <v>0.30502652136870689</v>
      </c>
      <c r="I19" s="287">
        <v>1.1641879746514761E-2</v>
      </c>
      <c r="J19" s="287">
        <v>-0.2918946975339084</v>
      </c>
      <c r="K19" s="287">
        <v>-0.45729526624957351</v>
      </c>
      <c r="L19" s="287">
        <v>-9.4909024637730433E-3</v>
      </c>
      <c r="M19" s="287">
        <v>-6.5728227632561587E-2</v>
      </c>
      <c r="N19" s="288">
        <v>-0.10247328591445426</v>
      </c>
    </row>
    <row r="20" spans="1:14" ht="13.8" thickTop="1" x14ac:dyDescent="0.25">
      <c r="A20" s="299" t="s">
        <v>199</v>
      </c>
      <c r="B20" s="300">
        <v>4.9871806811954134E-3</v>
      </c>
      <c r="C20" s="301">
        <v>-0.31706416430681184</v>
      </c>
      <c r="D20" s="302">
        <v>0.1687568769801282</v>
      </c>
      <c r="E20" s="302">
        <v>-0.21008531377510498</v>
      </c>
      <c r="F20" s="302">
        <v>-0.10442465715705951</v>
      </c>
      <c r="G20" s="302">
        <v>0.11155042032498841</v>
      </c>
      <c r="H20" s="302">
        <v>0.10771782651709638</v>
      </c>
      <c r="I20" s="302">
        <v>0.37386002403444984</v>
      </c>
      <c r="J20" s="302">
        <v>-0.20752112990402283</v>
      </c>
      <c r="K20" s="302">
        <v>0.88898128162480927</v>
      </c>
      <c r="L20" s="302">
        <v>-0.12568380113979438</v>
      </c>
      <c r="M20" s="302">
        <v>-0.11073229716239419</v>
      </c>
      <c r="N20" s="303">
        <v>-0.41796567396238427</v>
      </c>
    </row>
    <row r="21" spans="1:14" x14ac:dyDescent="0.25">
      <c r="A21" s="289" t="s">
        <v>200</v>
      </c>
      <c r="B21" s="290">
        <v>-0.15129729414732829</v>
      </c>
      <c r="C21" s="291">
        <v>0.17325610359318278</v>
      </c>
      <c r="D21" s="292">
        <v>0.31358451725909076</v>
      </c>
      <c r="E21" s="292">
        <v>0.83394069565137352</v>
      </c>
      <c r="F21" s="292">
        <v>-0.43694447121185676</v>
      </c>
      <c r="G21" s="292">
        <v>-0.12924541242346999</v>
      </c>
      <c r="H21" s="568">
        <v>-0.38175345464752108</v>
      </c>
      <c r="I21" s="292">
        <v>-0.15837563829156209</v>
      </c>
      <c r="J21" s="292">
        <v>-0.18721554120589845</v>
      </c>
      <c r="K21" s="292">
        <v>-2.8080365600697821E-2</v>
      </c>
      <c r="L21" s="292">
        <v>3.9807385728564348E-2</v>
      </c>
      <c r="M21" s="292">
        <v>0.15712149918322615</v>
      </c>
      <c r="N21" s="293">
        <v>-0.46574222197545423</v>
      </c>
    </row>
    <row r="22" spans="1:14" x14ac:dyDescent="0.25">
      <c r="A22" s="304" t="s">
        <v>201</v>
      </c>
      <c r="B22" s="305">
        <v>-0.12586705557569344</v>
      </c>
      <c r="C22" s="306">
        <v>-0.37194782531410076</v>
      </c>
      <c r="D22" s="307">
        <v>-6.3662665352314463E-2</v>
      </c>
      <c r="E22" s="307">
        <v>0.62765820855657806</v>
      </c>
      <c r="F22" s="307">
        <v>-8.1424794087784136E-2</v>
      </c>
      <c r="G22" s="307">
        <v>-0.1158496719340617</v>
      </c>
      <c r="H22" s="567">
        <v>-0.44093229236153553</v>
      </c>
      <c r="I22" s="307">
        <v>0.23033477889413034</v>
      </c>
      <c r="J22" s="307">
        <v>-0.1402074905792684</v>
      </c>
      <c r="K22" s="307">
        <v>2.1802631715008181E-2</v>
      </c>
      <c r="L22" s="307">
        <v>0.12049326670807692</v>
      </c>
      <c r="M22" s="307">
        <v>-0.6166833479489966</v>
      </c>
      <c r="N22" s="309">
        <v>-0.23362681516479578</v>
      </c>
    </row>
    <row r="23" spans="1:14" x14ac:dyDescent="0.25">
      <c r="A23" s="289" t="s">
        <v>202</v>
      </c>
      <c r="B23" s="290">
        <v>-0.3839945222952118</v>
      </c>
      <c r="C23" s="291">
        <v>-3.6468252527062317E-2</v>
      </c>
      <c r="D23" s="292">
        <v>-0.82643552458867231</v>
      </c>
      <c r="E23" s="292">
        <v>0.61197627106729913</v>
      </c>
      <c r="F23" s="292">
        <v>-0.46046413088584026</v>
      </c>
      <c r="G23" s="292">
        <v>-0.34708795135331527</v>
      </c>
      <c r="H23" s="568">
        <v>-0.347089561445317</v>
      </c>
      <c r="I23" s="292">
        <v>-0.6687771351697942</v>
      </c>
      <c r="J23" s="292">
        <v>-0.30400912726322649</v>
      </c>
      <c r="K23" s="292">
        <v>-0.21822321564715841</v>
      </c>
      <c r="L23" s="292">
        <v>0.65828598206373967</v>
      </c>
      <c r="M23" s="292">
        <v>2.3057374603538721</v>
      </c>
      <c r="N23" s="293">
        <v>-0.85527802034466383</v>
      </c>
    </row>
    <row r="24" spans="1:14" x14ac:dyDescent="0.25">
      <c r="A24" s="304" t="s">
        <v>203</v>
      </c>
      <c r="B24" s="305">
        <v>-0.15734778556729401</v>
      </c>
      <c r="C24" s="306">
        <v>-0.57977517309489213</v>
      </c>
      <c r="D24" s="307">
        <v>0.80146206389495589</v>
      </c>
      <c r="E24" s="307">
        <v>1.2380574366573716</v>
      </c>
      <c r="F24" s="307">
        <v>5.786619052225439E-2</v>
      </c>
      <c r="G24" s="307">
        <v>6.0029036814871617</v>
      </c>
      <c r="H24" s="567">
        <v>2.3635293220658768</v>
      </c>
      <c r="I24" s="307">
        <v>-0.68711260281154329</v>
      </c>
      <c r="J24" s="307">
        <v>-0.2785334878338358</v>
      </c>
      <c r="K24" s="307">
        <v>-0.63727813623103113</v>
      </c>
      <c r="L24" s="307">
        <v>-7.4467924958932841E-2</v>
      </c>
      <c r="M24" s="307">
        <v>-0.3763119205965948</v>
      </c>
      <c r="N24" s="309">
        <v>-0.46373019180658626</v>
      </c>
    </row>
    <row r="25" spans="1:14" x14ac:dyDescent="0.25">
      <c r="A25" s="289" t="s">
        <v>204</v>
      </c>
      <c r="B25" s="290">
        <v>-0.13761371959566948</v>
      </c>
      <c r="C25" s="291">
        <v>-0.58613312428669473</v>
      </c>
      <c r="D25" s="292">
        <v>-0.48300652722261228</v>
      </c>
      <c r="E25" s="292">
        <v>-0.25418185240995372</v>
      </c>
      <c r="F25" s="292">
        <v>-0.36535223378868775</v>
      </c>
      <c r="G25" s="292">
        <v>6.004105009187688E-2</v>
      </c>
      <c r="H25" s="568">
        <v>-0.6288188447883889</v>
      </c>
      <c r="I25" s="292">
        <v>-0.48809719477689795</v>
      </c>
      <c r="J25" s="292">
        <v>-0.24599774605477664</v>
      </c>
      <c r="K25" s="292">
        <v>0.19685141408273132</v>
      </c>
      <c r="L25" s="292">
        <v>1.5613782973850996</v>
      </c>
      <c r="M25" s="292">
        <v>0.5938065993183419</v>
      </c>
      <c r="N25" s="293">
        <v>0.32634411232506433</v>
      </c>
    </row>
    <row r="26" spans="1:14" x14ac:dyDescent="0.25">
      <c r="A26" s="304" t="s">
        <v>205</v>
      </c>
      <c r="B26" s="305">
        <v>0.13063869977949727</v>
      </c>
      <c r="C26" s="306">
        <v>-0.47259698250484006</v>
      </c>
      <c r="D26" s="307">
        <v>-0.53554232763335463</v>
      </c>
      <c r="E26" s="307">
        <v>-0.60117228305534076</v>
      </c>
      <c r="F26" s="307">
        <v>5.8786615670370024E-2</v>
      </c>
      <c r="G26" s="307">
        <v>8.2965190053224447E-2</v>
      </c>
      <c r="H26" s="567">
        <v>0.31244763743585691</v>
      </c>
      <c r="I26" s="307">
        <v>0.20223365613632516</v>
      </c>
      <c r="J26" s="307">
        <v>-0.30327724098878761</v>
      </c>
      <c r="K26" s="307">
        <v>0.2868432740266551</v>
      </c>
      <c r="L26" s="307">
        <v>0.26066472374849381</v>
      </c>
      <c r="M26" s="307">
        <v>-0.24254088008216712</v>
      </c>
      <c r="N26" s="309">
        <v>2.2767514471906383</v>
      </c>
    </row>
    <row r="27" spans="1:14" x14ac:dyDescent="0.25">
      <c r="A27" s="289" t="s">
        <v>206</v>
      </c>
      <c r="B27" s="290">
        <v>-0.1777467759499991</v>
      </c>
      <c r="C27" s="291">
        <v>0.31820290063288148</v>
      </c>
      <c r="D27" s="292">
        <v>-0.23219574419724609</v>
      </c>
      <c r="E27" s="292">
        <v>0.78670496417479341</v>
      </c>
      <c r="F27" s="292">
        <v>-8.1344858888401261E-2</v>
      </c>
      <c r="G27" s="292">
        <v>3.3242924012206521E-2</v>
      </c>
      <c r="H27" s="568">
        <v>-0.11413538569039361</v>
      </c>
      <c r="I27" s="292">
        <v>-0.14728094004774017</v>
      </c>
      <c r="J27" s="292">
        <v>-0.55369971811746543</v>
      </c>
      <c r="K27" s="292">
        <v>0.16764318024947311</v>
      </c>
      <c r="L27" s="292">
        <v>-0.29792921166462127</v>
      </c>
      <c r="M27" s="292">
        <v>-0.30431462144728305</v>
      </c>
      <c r="N27" s="293">
        <v>-0.65817403602953595</v>
      </c>
    </row>
    <row r="28" spans="1:14" x14ac:dyDescent="0.25">
      <c r="A28" s="304" t="s">
        <v>207</v>
      </c>
      <c r="B28" s="305">
        <v>-8.7365323045491272E-2</v>
      </c>
      <c r="C28" s="306">
        <v>-0.59513378923952376</v>
      </c>
      <c r="D28" s="307">
        <v>-0.29260535045082958</v>
      </c>
      <c r="E28" s="307">
        <v>-0.10451707171906643</v>
      </c>
      <c r="F28" s="307">
        <v>0.13757258782854942</v>
      </c>
      <c r="G28" s="307">
        <v>0.34668674812401701</v>
      </c>
      <c r="H28" s="567">
        <v>0.16633117352561677</v>
      </c>
      <c r="I28" s="307">
        <v>-0.42039304439028902</v>
      </c>
      <c r="J28" s="307">
        <v>-0.68338115254289633</v>
      </c>
      <c r="K28" s="307">
        <v>-0.46639416040877557</v>
      </c>
      <c r="L28" s="307">
        <v>5.0934397924428998E-2</v>
      </c>
      <c r="M28" s="307">
        <v>6.2678777795764189</v>
      </c>
      <c r="N28" s="309">
        <v>14.54702054959326</v>
      </c>
    </row>
    <row r="29" spans="1:14" x14ac:dyDescent="0.25">
      <c r="A29" s="289" t="s">
        <v>208</v>
      </c>
      <c r="B29" s="290">
        <v>0.5668086000604764</v>
      </c>
      <c r="C29" s="291">
        <v>-0.66333614104149752</v>
      </c>
      <c r="D29" s="292">
        <v>0.80993142311336808</v>
      </c>
      <c r="E29" s="292">
        <v>-0.42303590550862658</v>
      </c>
      <c r="F29" s="292">
        <v>0.2898904235285642</v>
      </c>
      <c r="G29" s="292">
        <v>0.71037405333087533</v>
      </c>
      <c r="H29" s="292">
        <v>1.7370128617337448</v>
      </c>
      <c r="I29" s="292">
        <v>4.2998792183309851</v>
      </c>
      <c r="J29" s="292">
        <v>3.6666441898161706E-2</v>
      </c>
      <c r="K29" s="292">
        <v>-0.44122877107775094</v>
      </c>
      <c r="L29" s="292">
        <v>1.0039551200285386</v>
      </c>
      <c r="M29" s="292">
        <v>0.25840430698315986</v>
      </c>
      <c r="N29" s="293">
        <v>3.4218343165951657</v>
      </c>
    </row>
    <row r="30" spans="1:14" ht="13.8" thickBot="1" x14ac:dyDescent="0.3">
      <c r="A30" s="279" t="s">
        <v>209</v>
      </c>
      <c r="B30" s="280">
        <v>-0.44173686777148213</v>
      </c>
      <c r="C30" s="281">
        <v>0.56865743290241899</v>
      </c>
      <c r="D30" s="282">
        <v>0.30916387003626777</v>
      </c>
      <c r="E30" s="282">
        <v>-0.22784090717608929</v>
      </c>
      <c r="F30" s="282">
        <v>0.23261177434262836</v>
      </c>
      <c r="G30" s="282">
        <v>0.34748416014842554</v>
      </c>
      <c r="H30" s="323">
        <v>-0.12040210853148625</v>
      </c>
      <c r="I30" s="282">
        <v>-0.28785147048129223</v>
      </c>
      <c r="J30" s="282">
        <v>1.1995720204327465</v>
      </c>
      <c r="K30" s="282">
        <v>-0.83530834159525336</v>
      </c>
      <c r="L30" s="282">
        <v>-0.1407916862228269</v>
      </c>
      <c r="M30" s="282">
        <v>0.4445579787430729</v>
      </c>
      <c r="N30" s="283">
        <v>0.5037959359267008</v>
      </c>
    </row>
    <row r="31" spans="1:14" x14ac:dyDescent="0.25">
      <c r="A31" s="164"/>
    </row>
    <row r="34" spans="1:1" x14ac:dyDescent="0.25">
      <c r="A34" s="72"/>
    </row>
  </sheetData>
  <mergeCells count="3">
    <mergeCell ref="A1:N1"/>
    <mergeCell ref="A16:N16"/>
    <mergeCell ref="B17:N17"/>
  </mergeCells>
  <pageMargins left="0.78740157480314965" right="0.59055118110236227" top="0.78740157480314965" bottom="0.39370078740157483" header="0" footer="0.39370078740157483"/>
  <pageSetup paperSize="9" orientation="landscape" r:id="rId1"/>
  <headerFooter scaleWithDoc="0">
    <oddFooter>&amp;R&amp;9&amp;P</oddFooter>
  </headerFooter>
  <legacyDrawingHF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showZeros="0" workbookViewId="0"/>
  </sheetViews>
  <sheetFormatPr baseColWidth="10" defaultRowHeight="13.2" x14ac:dyDescent="0.25"/>
  <cols>
    <col min="1" max="1" width="13.5546875" customWidth="1"/>
    <col min="2" max="2" width="9.88671875" bestFit="1" customWidth="1"/>
    <col min="3" max="3" width="7.6640625" bestFit="1" customWidth="1"/>
    <col min="4" max="4" width="7.5546875" bestFit="1" customWidth="1"/>
    <col min="5" max="5" width="7.6640625" bestFit="1" customWidth="1"/>
    <col min="6" max="6" width="7.44140625" bestFit="1" customWidth="1"/>
    <col min="7" max="7" width="7.44140625" customWidth="1"/>
    <col min="8" max="8" width="7.33203125" bestFit="1" customWidth="1"/>
    <col min="9" max="10" width="8.88671875" bestFit="1" customWidth="1"/>
    <col min="11" max="11" width="10.44140625" bestFit="1" customWidth="1"/>
    <col min="12" max="12" width="7.5546875" bestFit="1" customWidth="1"/>
    <col min="13" max="13" width="9.6640625" bestFit="1" customWidth="1"/>
    <col min="14" max="14" width="9.33203125" bestFit="1" customWidth="1"/>
  </cols>
  <sheetData>
    <row r="1" spans="1:14" ht="13.8" thickBot="1" x14ac:dyDescent="0.3">
      <c r="A1" s="1055" t="s">
        <v>589</v>
      </c>
      <c r="B1" s="1055"/>
      <c r="C1" s="1055"/>
      <c r="D1" s="1055"/>
      <c r="E1" s="1055"/>
      <c r="F1" s="1055"/>
      <c r="G1" s="1055"/>
      <c r="H1" s="1055"/>
      <c r="I1" s="1055"/>
      <c r="J1" s="1055"/>
      <c r="K1" s="1055"/>
      <c r="L1" s="1055"/>
      <c r="M1" s="1055"/>
      <c r="N1" s="1055"/>
    </row>
    <row r="2" spans="1:14" ht="13.8" thickBot="1" x14ac:dyDescent="0.3">
      <c r="A2" s="255"/>
      <c r="B2" s="257" t="s">
        <v>180</v>
      </c>
      <c r="C2" s="190" t="s">
        <v>181</v>
      </c>
      <c r="D2" s="232" t="s">
        <v>182</v>
      </c>
      <c r="E2" s="258" t="s">
        <v>183</v>
      </c>
      <c r="F2" s="258" t="s">
        <v>184</v>
      </c>
      <c r="G2" s="258" t="s">
        <v>185</v>
      </c>
      <c r="H2" s="258" t="s">
        <v>186</v>
      </c>
      <c r="I2" s="258" t="s">
        <v>187</v>
      </c>
      <c r="J2" s="258" t="s">
        <v>188</v>
      </c>
      <c r="K2" s="258" t="s">
        <v>189</v>
      </c>
      <c r="L2" s="258" t="s">
        <v>190</v>
      </c>
      <c r="M2" s="258" t="s">
        <v>191</v>
      </c>
      <c r="N2" s="192" t="s">
        <v>192</v>
      </c>
    </row>
    <row r="3" spans="1:14" ht="13.8" thickBot="1" x14ac:dyDescent="0.3">
      <c r="A3" s="193" t="s">
        <v>180</v>
      </c>
      <c r="B3" s="666">
        <v>3.5753474253902371</v>
      </c>
      <c r="C3" s="645">
        <v>5.1200784094750711</v>
      </c>
      <c r="D3" s="667">
        <v>3.147402910082044</v>
      </c>
      <c r="E3" s="668">
        <v>3.3237559406020751</v>
      </c>
      <c r="F3" s="668">
        <v>3.5503182106258633</v>
      </c>
      <c r="G3" s="668">
        <v>3.4221116689113247</v>
      </c>
      <c r="H3" s="668">
        <v>4.3918188614312115</v>
      </c>
      <c r="I3" s="668">
        <v>3.8330113236831496</v>
      </c>
      <c r="J3" s="668">
        <v>3.0645280882099661</v>
      </c>
      <c r="K3" s="668">
        <v>3.6280581756869754</v>
      </c>
      <c r="L3" s="668">
        <v>2.9440972243137602</v>
      </c>
      <c r="M3" s="668">
        <v>3.3346532305017678</v>
      </c>
      <c r="N3" s="646">
        <v>4.6941426877001078</v>
      </c>
    </row>
    <row r="4" spans="1:14" ht="13.8" thickTop="1" x14ac:dyDescent="0.25">
      <c r="A4" s="217" t="s">
        <v>210</v>
      </c>
      <c r="B4" s="669">
        <v>2.8498054825508965</v>
      </c>
      <c r="C4" s="647">
        <v>2.4848846892001895</v>
      </c>
      <c r="D4" s="670">
        <v>2.6859293990612669</v>
      </c>
      <c r="E4" s="671">
        <v>2.7319832042713403</v>
      </c>
      <c r="F4" s="671">
        <v>2.440059370230613</v>
      </c>
      <c r="G4" s="671">
        <v>2.5019864746128326</v>
      </c>
      <c r="H4" s="680">
        <v>2.6588651148785543</v>
      </c>
      <c r="I4" s="671">
        <v>2.9837165118541038</v>
      </c>
      <c r="J4" s="671">
        <v>2.9481747905142877</v>
      </c>
      <c r="K4" s="671">
        <v>3.4124793225031933</v>
      </c>
      <c r="L4" s="671">
        <v>2.8571769077122</v>
      </c>
      <c r="M4" s="671">
        <v>2.4235220054028952</v>
      </c>
      <c r="N4" s="648">
        <v>3.6061478409369458</v>
      </c>
    </row>
    <row r="5" spans="1:14" x14ac:dyDescent="0.25">
      <c r="A5" s="196" t="s">
        <v>211</v>
      </c>
      <c r="B5" s="672">
        <v>3.9983873956621148</v>
      </c>
      <c r="C5" s="649">
        <v>3.0824466183116752</v>
      </c>
      <c r="D5" s="673">
        <v>2.6505531120596966</v>
      </c>
      <c r="E5" s="674">
        <v>2.4464562203886131</v>
      </c>
      <c r="F5" s="674">
        <v>2.6585796262574779</v>
      </c>
      <c r="G5" s="674">
        <v>7.3893009130182019</v>
      </c>
      <c r="H5" s="681">
        <v>9.191938014112619</v>
      </c>
      <c r="I5" s="674">
        <v>6.081879121711065</v>
      </c>
      <c r="J5" s="674">
        <v>3.1410010836353952</v>
      </c>
      <c r="K5" s="674">
        <v>4.2325232506521608</v>
      </c>
      <c r="L5" s="674">
        <v>3.0385645097982925</v>
      </c>
      <c r="M5" s="674">
        <v>2.6758542445147904</v>
      </c>
      <c r="N5" s="650">
        <v>2.4829808580750021</v>
      </c>
    </row>
    <row r="6" spans="1:14" ht="13.8" thickBot="1" x14ac:dyDescent="0.3">
      <c r="A6" s="315" t="s">
        <v>212</v>
      </c>
      <c r="B6" s="679">
        <v>6.1970859788005734</v>
      </c>
      <c r="C6" s="661">
        <v>13.479751098939767</v>
      </c>
      <c r="D6" s="661">
        <v>5.1682990470717387</v>
      </c>
      <c r="E6" s="661">
        <v>6.124716655239582</v>
      </c>
      <c r="F6" s="661">
        <v>6.86809922692008</v>
      </c>
      <c r="G6" s="661">
        <v>3.1943207172220527</v>
      </c>
      <c r="H6" s="687">
        <v>10.510129832104354</v>
      </c>
      <c r="I6" s="661">
        <v>7.2384281661438914</v>
      </c>
      <c r="J6" s="661">
        <v>3.7360965075934436</v>
      </c>
      <c r="K6" s="661">
        <v>4.5398735273777602</v>
      </c>
      <c r="L6" s="661">
        <v>3.3010754063683287</v>
      </c>
      <c r="M6" s="661">
        <v>6.3172394758254047</v>
      </c>
      <c r="N6" s="661">
        <v>7.9982848900237196</v>
      </c>
    </row>
    <row r="7" spans="1:14" x14ac:dyDescent="0.25">
      <c r="A7" s="72"/>
      <c r="B7" s="1"/>
      <c r="C7" s="1"/>
      <c r="D7" s="1"/>
    </row>
    <row r="9" spans="1:14" ht="27" customHeight="1" thickBot="1" x14ac:dyDescent="0.3">
      <c r="A9" s="1053" t="s">
        <v>590</v>
      </c>
      <c r="B9" s="1054"/>
      <c r="C9" s="1054"/>
      <c r="D9" s="1054"/>
      <c r="E9" s="1054"/>
      <c r="F9" s="1054"/>
      <c r="G9" s="1054"/>
      <c r="H9" s="1054"/>
      <c r="I9" s="1054"/>
      <c r="J9" s="1054"/>
      <c r="K9" s="1054"/>
      <c r="L9" s="1054"/>
      <c r="M9" s="1054"/>
      <c r="N9" s="1054"/>
    </row>
    <row r="10" spans="1:14" ht="13.5" customHeight="1" thickBot="1" x14ac:dyDescent="0.3">
      <c r="A10" s="566"/>
      <c r="B10" s="1059" t="s">
        <v>898</v>
      </c>
      <c r="C10" s="1060"/>
      <c r="D10" s="1060"/>
      <c r="E10" s="1060"/>
      <c r="F10" s="1060"/>
      <c r="G10" s="1060"/>
      <c r="H10" s="1060"/>
      <c r="I10" s="1060"/>
      <c r="J10" s="1060"/>
      <c r="K10" s="1060"/>
      <c r="L10" s="1060"/>
      <c r="M10" s="1060"/>
      <c r="N10" s="1060"/>
    </row>
    <row r="11" spans="1:14" ht="13.8" thickBot="1" x14ac:dyDescent="0.3">
      <c r="A11" s="310"/>
      <c r="B11" s="311" t="s">
        <v>180</v>
      </c>
      <c r="C11" s="312" t="s">
        <v>181</v>
      </c>
      <c r="D11" s="313" t="s">
        <v>182</v>
      </c>
      <c r="E11" s="313" t="s">
        <v>183</v>
      </c>
      <c r="F11" s="313" t="s">
        <v>184</v>
      </c>
      <c r="G11" s="313" t="s">
        <v>185</v>
      </c>
      <c r="H11" s="313" t="s">
        <v>186</v>
      </c>
      <c r="I11" s="313" t="s">
        <v>187</v>
      </c>
      <c r="J11" s="313" t="s">
        <v>188</v>
      </c>
      <c r="K11" s="313" t="s">
        <v>189</v>
      </c>
      <c r="L11" s="313" t="s">
        <v>190</v>
      </c>
      <c r="M11" s="313" t="s">
        <v>191</v>
      </c>
      <c r="N11" s="314" t="s">
        <v>192</v>
      </c>
    </row>
    <row r="12" spans="1:14" ht="13.8" thickBot="1" x14ac:dyDescent="0.3">
      <c r="A12" s="284" t="s">
        <v>180</v>
      </c>
      <c r="B12" s="285">
        <v>-0.12603470435171915</v>
      </c>
      <c r="C12" s="286">
        <v>-0.20191304480292471</v>
      </c>
      <c r="D12" s="287">
        <v>-0.13320326464689192</v>
      </c>
      <c r="E12" s="287">
        <v>0.16396727914767872</v>
      </c>
      <c r="F12" s="287">
        <v>9.0145765775257125E-2</v>
      </c>
      <c r="G12" s="287">
        <v>8.0857913700362882E-2</v>
      </c>
      <c r="H12" s="287">
        <v>0.30502652136870645</v>
      </c>
      <c r="I12" s="287">
        <v>1.1641879746514761E-2</v>
      </c>
      <c r="J12" s="287">
        <v>-0.29189469753390851</v>
      </c>
      <c r="K12" s="287">
        <v>-0.45729526624957351</v>
      </c>
      <c r="L12" s="287">
        <v>-9.4909024637739314E-3</v>
      </c>
      <c r="M12" s="287">
        <v>-6.5728227632561365E-2</v>
      </c>
      <c r="N12" s="288">
        <v>-0.10247328591445393</v>
      </c>
    </row>
    <row r="13" spans="1:14" ht="13.8" thickTop="1" x14ac:dyDescent="0.25">
      <c r="A13" s="299" t="s">
        <v>210</v>
      </c>
      <c r="B13" s="300">
        <v>9.4214987552847518E-3</v>
      </c>
      <c r="C13" s="301">
        <v>-9.6727145099438472E-2</v>
      </c>
      <c r="D13" s="302">
        <v>0.21159655788169496</v>
      </c>
      <c r="E13" s="302">
        <v>0.18253095173941469</v>
      </c>
      <c r="F13" s="302">
        <v>0.12970749502671919</v>
      </c>
      <c r="G13" s="302">
        <v>5.4424695100009357E-2</v>
      </c>
      <c r="H13" s="576">
        <v>-4.7022741279220681E-2</v>
      </c>
      <c r="I13" s="302">
        <v>-8.2730851238921987E-2</v>
      </c>
      <c r="J13" s="302">
        <v>-0.15347683612497365</v>
      </c>
      <c r="K13" s="302">
        <v>0.19253579833430767</v>
      </c>
      <c r="L13" s="302">
        <v>0.11229144362447818</v>
      </c>
      <c r="M13" s="302">
        <v>-0.19669883161855861</v>
      </c>
      <c r="N13" s="303">
        <v>0.63371472255535855</v>
      </c>
    </row>
    <row r="14" spans="1:14" x14ac:dyDescent="0.25">
      <c r="A14" s="289" t="s">
        <v>211</v>
      </c>
      <c r="B14" s="290">
        <v>5.1937982585967601E-2</v>
      </c>
      <c r="C14" s="291">
        <v>-0.32402765747928919</v>
      </c>
      <c r="D14" s="292">
        <v>-0.2282976929271</v>
      </c>
      <c r="E14" s="292">
        <v>-0.16259763299952834</v>
      </c>
      <c r="F14" s="292">
        <v>-0.29781704139018195</v>
      </c>
      <c r="G14" s="292">
        <v>0.62837177310036885</v>
      </c>
      <c r="H14" s="568">
        <v>2.4752516010531505</v>
      </c>
      <c r="I14" s="292">
        <v>0.14928493469344395</v>
      </c>
      <c r="J14" s="292">
        <v>-0.6922647412415297</v>
      </c>
      <c r="K14" s="292">
        <v>0.69613382398833346</v>
      </c>
      <c r="L14" s="292">
        <v>4.4687430091590041E-2</v>
      </c>
      <c r="M14" s="292">
        <v>-0.22282291801626619</v>
      </c>
      <c r="N14" s="293">
        <v>-0.50123628736771542</v>
      </c>
    </row>
    <row r="15" spans="1:14" ht="13.8" thickBot="1" x14ac:dyDescent="0.3">
      <c r="A15" s="279" t="s">
        <v>212</v>
      </c>
      <c r="B15" s="280">
        <v>-0.33338118861319466</v>
      </c>
      <c r="C15" s="322">
        <v>2.617464494395394E-2</v>
      </c>
      <c r="D15" s="323">
        <v>-0.31319228801384358</v>
      </c>
      <c r="E15" s="323">
        <v>0.53555338871820202</v>
      </c>
      <c r="F15" s="323">
        <v>5.6112116329521733E-2</v>
      </c>
      <c r="G15" s="323">
        <v>-0.49416714271296336</v>
      </c>
      <c r="H15" s="323">
        <v>0.79110495192971686</v>
      </c>
      <c r="I15" s="323">
        <v>0.16303262513992922</v>
      </c>
      <c r="J15" s="323">
        <v>-0.63499202254076592</v>
      </c>
      <c r="K15" s="323">
        <v>-0.8238936322926852</v>
      </c>
      <c r="L15" s="323">
        <v>-0.24050652970772468</v>
      </c>
      <c r="M15" s="323">
        <v>0.17434640992516504</v>
      </c>
      <c r="N15" s="324">
        <v>-0.43985378943501729</v>
      </c>
    </row>
    <row r="16" spans="1:14" x14ac:dyDescent="0.25">
      <c r="A16" s="72"/>
    </row>
    <row r="25" spans="8:8" x14ac:dyDescent="0.25">
      <c r="H25" s="713"/>
    </row>
  </sheetData>
  <mergeCells count="3">
    <mergeCell ref="A1:N1"/>
    <mergeCell ref="A9:N9"/>
    <mergeCell ref="B10:N10"/>
  </mergeCells>
  <pageMargins left="0.78740157480314965" right="0.59055118110236227" top="0.78740157480314965" bottom="0.39370078740157483" header="0" footer="0.39370078740157483"/>
  <pageSetup paperSize="9" orientation="landscape" r:id="rId1"/>
  <headerFooter scaleWithDoc="0">
    <oddFooter>&amp;R&amp;9&amp;P</oddFooter>
  </headerFooter>
  <legacyDrawingHF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workbookViewId="0"/>
  </sheetViews>
  <sheetFormatPr baseColWidth="10" defaultRowHeight="13.2" x14ac:dyDescent="0.25"/>
  <cols>
    <col min="1" max="1" width="19.33203125" customWidth="1"/>
    <col min="2" max="2" width="9.88671875" bestFit="1" customWidth="1"/>
    <col min="3" max="3" width="7.6640625" bestFit="1" customWidth="1"/>
    <col min="4" max="4" width="7.5546875" bestFit="1" customWidth="1"/>
    <col min="5" max="5" width="7.6640625" bestFit="1" customWidth="1"/>
    <col min="6" max="6" width="7.44140625" bestFit="1" customWidth="1"/>
    <col min="7" max="7" width="7.44140625" customWidth="1"/>
    <col min="8" max="8" width="7.33203125" bestFit="1" customWidth="1"/>
    <col min="9" max="10" width="8.88671875" bestFit="1" customWidth="1"/>
    <col min="11" max="11" width="10.44140625" bestFit="1" customWidth="1"/>
    <col min="12" max="12" width="7.5546875" bestFit="1" customWidth="1"/>
    <col min="13" max="13" width="9.6640625" bestFit="1" customWidth="1"/>
    <col min="14" max="14" width="9.33203125" bestFit="1" customWidth="1"/>
  </cols>
  <sheetData>
    <row r="1" spans="1:14" ht="13.8" thickBot="1" x14ac:dyDescent="0.3">
      <c r="A1" s="1053" t="s">
        <v>587</v>
      </c>
      <c r="B1" s="1053"/>
      <c r="C1" s="1053"/>
      <c r="D1" s="1053"/>
      <c r="E1" s="1053"/>
      <c r="F1" s="1053"/>
      <c r="G1" s="1053"/>
      <c r="H1" s="1053"/>
      <c r="I1" s="1053"/>
      <c r="J1" s="1053"/>
      <c r="K1" s="1053"/>
      <c r="L1" s="1053"/>
      <c r="M1" s="1053"/>
      <c r="N1" s="1053"/>
    </row>
    <row r="2" spans="1:14" ht="13.8" thickBot="1" x14ac:dyDescent="0.3">
      <c r="A2" s="255"/>
      <c r="B2" s="257" t="s">
        <v>180</v>
      </c>
      <c r="C2" s="190" t="s">
        <v>181</v>
      </c>
      <c r="D2" s="232" t="s">
        <v>182</v>
      </c>
      <c r="E2" s="258" t="s">
        <v>183</v>
      </c>
      <c r="F2" s="258" t="s">
        <v>184</v>
      </c>
      <c r="G2" s="258" t="s">
        <v>185</v>
      </c>
      <c r="H2" s="258" t="s">
        <v>186</v>
      </c>
      <c r="I2" s="258" t="s">
        <v>187</v>
      </c>
      <c r="J2" s="258" t="s">
        <v>188</v>
      </c>
      <c r="K2" s="258" t="s">
        <v>189</v>
      </c>
      <c r="L2" s="258" t="s">
        <v>190</v>
      </c>
      <c r="M2" s="258" t="s">
        <v>191</v>
      </c>
      <c r="N2" s="192" t="s">
        <v>192</v>
      </c>
    </row>
    <row r="3" spans="1:14" ht="13.8" thickBot="1" x14ac:dyDescent="0.3">
      <c r="A3" s="193" t="s">
        <v>180</v>
      </c>
      <c r="B3" s="666">
        <v>3.5753474253902371</v>
      </c>
      <c r="C3" s="645">
        <v>5.1200784094750711</v>
      </c>
      <c r="D3" s="667">
        <v>3.147402910082044</v>
      </c>
      <c r="E3" s="668">
        <v>3.3237559406020747</v>
      </c>
      <c r="F3" s="668">
        <v>3.5503182106258659</v>
      </c>
      <c r="G3" s="668">
        <v>3.4221116689113251</v>
      </c>
      <c r="H3" s="668">
        <v>4.3918188614312141</v>
      </c>
      <c r="I3" s="668">
        <v>3.8330113236831496</v>
      </c>
      <c r="J3" s="668">
        <v>3.0645280882099675</v>
      </c>
      <c r="K3" s="668">
        <v>3.6280581756869776</v>
      </c>
      <c r="L3" s="668">
        <v>2.9440972243137593</v>
      </c>
      <c r="M3" s="668">
        <v>3.3346532305017673</v>
      </c>
      <c r="N3" s="646">
        <v>4.6941426877001051</v>
      </c>
    </row>
    <row r="4" spans="1:14" ht="13.8" thickTop="1" x14ac:dyDescent="0.25">
      <c r="A4" s="250" t="s">
        <v>213</v>
      </c>
      <c r="B4" s="669">
        <v>1</v>
      </c>
      <c r="C4" s="647">
        <v>1</v>
      </c>
      <c r="D4" s="670">
        <v>1</v>
      </c>
      <c r="E4" s="671">
        <v>1</v>
      </c>
      <c r="F4" s="671">
        <v>1</v>
      </c>
      <c r="G4" s="671">
        <v>1</v>
      </c>
      <c r="H4" s="671">
        <v>1</v>
      </c>
      <c r="I4" s="671">
        <v>1</v>
      </c>
      <c r="J4" s="671">
        <v>1</v>
      </c>
      <c r="K4" s="671">
        <v>1</v>
      </c>
      <c r="L4" s="671">
        <v>1</v>
      </c>
      <c r="M4" s="671">
        <v>1</v>
      </c>
      <c r="N4" s="648">
        <v>1</v>
      </c>
    </row>
    <row r="5" spans="1:14" x14ac:dyDescent="0.25">
      <c r="A5" s="196" t="s">
        <v>214</v>
      </c>
      <c r="B5" s="672">
        <v>2.3979548539728923</v>
      </c>
      <c r="C5" s="649">
        <v>2.4294031588264393</v>
      </c>
      <c r="D5" s="673">
        <v>2.5010101137269993</v>
      </c>
      <c r="E5" s="674">
        <v>2.3570166234078105</v>
      </c>
      <c r="F5" s="674">
        <v>2.3819338538976136</v>
      </c>
      <c r="G5" s="674">
        <v>2.3741476367710557</v>
      </c>
      <c r="H5" s="674">
        <v>2.3616204137272643</v>
      </c>
      <c r="I5" s="674">
        <v>2.3723828743765489</v>
      </c>
      <c r="J5" s="674">
        <v>2.492485632877377</v>
      </c>
      <c r="K5" s="674">
        <v>2.3678137925210465</v>
      </c>
      <c r="L5" s="674">
        <v>2.3679970770967</v>
      </c>
      <c r="M5" s="674">
        <v>2.4316957469334515</v>
      </c>
      <c r="N5" s="650">
        <v>2.2598951145153938</v>
      </c>
    </row>
    <row r="6" spans="1:14" x14ac:dyDescent="0.25">
      <c r="A6" s="213" t="s">
        <v>215</v>
      </c>
      <c r="B6" s="678">
        <v>5.0598526940307451</v>
      </c>
      <c r="C6" s="651">
        <v>4.596861072348597</v>
      </c>
      <c r="D6" s="664">
        <v>5.4239556054214821</v>
      </c>
      <c r="E6" s="682">
        <v>5.2904325864392012</v>
      </c>
      <c r="F6" s="682">
        <v>5.0216684004152263</v>
      </c>
      <c r="G6" s="682">
        <v>4.7887418331907314</v>
      </c>
      <c r="H6" s="682">
        <v>4.8717420221072114</v>
      </c>
      <c r="I6" s="682">
        <v>5.1111036912536987</v>
      </c>
      <c r="J6" s="682">
        <v>5.6477788052365732</v>
      </c>
      <c r="K6" s="682">
        <v>4.732083421634278</v>
      </c>
      <c r="L6" s="682">
        <v>4.8837062602435699</v>
      </c>
      <c r="M6" s="682">
        <v>5.3301262967718994</v>
      </c>
      <c r="N6" s="652">
        <v>5.7982814173535102</v>
      </c>
    </row>
    <row r="7" spans="1:14" x14ac:dyDescent="0.25">
      <c r="A7" s="196" t="s">
        <v>216</v>
      </c>
      <c r="B7" s="672">
        <v>10.771266594542917</v>
      </c>
      <c r="C7" s="649">
        <v>11.720358411622689</v>
      </c>
      <c r="D7" s="673">
        <v>9.2036006094523337</v>
      </c>
      <c r="E7" s="674">
        <v>10.840129592978576</v>
      </c>
      <c r="F7" s="674">
        <v>11.087617443176802</v>
      </c>
      <c r="G7" s="674">
        <v>10.893345243836151</v>
      </c>
      <c r="H7" s="674">
        <v>9.3907739007409301</v>
      </c>
      <c r="I7" s="674">
        <v>11.526124635971128</v>
      </c>
      <c r="J7" s="674">
        <v>11.742239291552526</v>
      </c>
      <c r="K7" s="674">
        <v>10.238869188897723</v>
      </c>
      <c r="L7" s="674">
        <v>9.7129077573961453</v>
      </c>
      <c r="M7" s="674">
        <v>10.944519517202432</v>
      </c>
      <c r="N7" s="650">
        <v>10.778888336386174</v>
      </c>
    </row>
    <row r="8" spans="1:14" x14ac:dyDescent="0.25">
      <c r="A8" s="213" t="s">
        <v>217</v>
      </c>
      <c r="B8" s="678">
        <v>23.66604332641306</v>
      </c>
      <c r="C8" s="651">
        <v>22.366003277028447</v>
      </c>
      <c r="D8" s="664">
        <v>27.743964525042237</v>
      </c>
      <c r="E8" s="682">
        <v>23.459318576829371</v>
      </c>
      <c r="F8" s="682">
        <v>24.866723464783924</v>
      </c>
      <c r="G8" s="682">
        <v>24.415666320577106</v>
      </c>
      <c r="H8" s="682">
        <v>20.090679473275834</v>
      </c>
      <c r="I8" s="682">
        <v>22.333240192372813</v>
      </c>
      <c r="J8" s="682">
        <v>24.211313080497614</v>
      </c>
      <c r="K8" s="682">
        <v>22.960764915145887</v>
      </c>
      <c r="L8" s="682">
        <v>22.441598857976082</v>
      </c>
      <c r="M8" s="682">
        <v>29.315236121565373</v>
      </c>
      <c r="N8" s="652">
        <v>24.518487980806469</v>
      </c>
    </row>
    <row r="9" spans="1:14" ht="13.8" thickBot="1" x14ac:dyDescent="0.3">
      <c r="A9" s="200" t="s">
        <v>218</v>
      </c>
      <c r="B9" s="688">
        <v>72.225416203856625</v>
      </c>
      <c r="C9" s="655">
        <v>103.78495084761907</v>
      </c>
      <c r="D9" s="665">
        <v>43.176686797268893</v>
      </c>
      <c r="E9" s="689">
        <v>56.848839271799989</v>
      </c>
      <c r="F9" s="689">
        <v>81.385761481389125</v>
      </c>
      <c r="G9" s="689">
        <v>136.62030049157681</v>
      </c>
      <c r="H9" s="689">
        <v>71.374133923018135</v>
      </c>
      <c r="I9" s="689">
        <v>80.272419898894555</v>
      </c>
      <c r="J9" s="689">
        <v>33.519570836014339</v>
      </c>
      <c r="K9" s="1037" t="s">
        <v>225</v>
      </c>
      <c r="L9" s="689">
        <v>60</v>
      </c>
      <c r="M9" s="689">
        <v>46.812501618083886</v>
      </c>
      <c r="N9" s="656">
        <v>69.037070535751596</v>
      </c>
    </row>
    <row r="10" spans="1:14" x14ac:dyDescent="0.25">
      <c r="A10" s="72" t="s">
        <v>224</v>
      </c>
      <c r="B10" s="1"/>
      <c r="C10" s="1"/>
      <c r="D10" s="1"/>
    </row>
    <row r="12" spans="1:14" ht="27" customHeight="1" thickBot="1" x14ac:dyDescent="0.3">
      <c r="A12" s="1053" t="s">
        <v>588</v>
      </c>
      <c r="B12" s="1054"/>
      <c r="C12" s="1054"/>
      <c r="D12" s="1054"/>
      <c r="E12" s="1054"/>
      <c r="F12" s="1054"/>
      <c r="G12" s="1054"/>
      <c r="H12" s="1054"/>
      <c r="I12" s="1054"/>
      <c r="J12" s="1054"/>
      <c r="K12" s="1054"/>
      <c r="L12" s="1054"/>
      <c r="M12" s="1054"/>
      <c r="N12" s="1054"/>
    </row>
    <row r="13" spans="1:14" ht="13.5" customHeight="1" thickBot="1" x14ac:dyDescent="0.3">
      <c r="A13" s="566"/>
      <c r="B13" s="1059" t="s">
        <v>898</v>
      </c>
      <c r="C13" s="1060"/>
      <c r="D13" s="1060"/>
      <c r="E13" s="1060"/>
      <c r="F13" s="1060"/>
      <c r="G13" s="1060"/>
      <c r="H13" s="1060"/>
      <c r="I13" s="1060"/>
      <c r="J13" s="1060"/>
      <c r="K13" s="1060"/>
      <c r="L13" s="1060"/>
      <c r="M13" s="1060"/>
      <c r="N13" s="1060"/>
    </row>
    <row r="14" spans="1:14" ht="13.8" thickBot="1" x14ac:dyDescent="0.3">
      <c r="A14" s="310"/>
      <c r="B14" s="311" t="s">
        <v>180</v>
      </c>
      <c r="C14" s="312" t="s">
        <v>181</v>
      </c>
      <c r="D14" s="313" t="s">
        <v>182</v>
      </c>
      <c r="E14" s="313" t="s">
        <v>183</v>
      </c>
      <c r="F14" s="313" t="s">
        <v>184</v>
      </c>
      <c r="G14" s="313" t="s">
        <v>185</v>
      </c>
      <c r="H14" s="313" t="s">
        <v>186</v>
      </c>
      <c r="I14" s="313" t="s">
        <v>187</v>
      </c>
      <c r="J14" s="313" t="s">
        <v>188</v>
      </c>
      <c r="K14" s="313" t="s">
        <v>189</v>
      </c>
      <c r="L14" s="313" t="s">
        <v>190</v>
      </c>
      <c r="M14" s="313" t="s">
        <v>191</v>
      </c>
      <c r="N14" s="314" t="s">
        <v>192</v>
      </c>
    </row>
    <row r="15" spans="1:14" ht="13.8" thickBot="1" x14ac:dyDescent="0.3">
      <c r="A15" s="284" t="s">
        <v>180</v>
      </c>
      <c r="B15" s="285">
        <v>-0.12603470435171904</v>
      </c>
      <c r="C15" s="286">
        <v>-0.20191304480292427</v>
      </c>
      <c r="D15" s="287">
        <v>-0.13320326464689192</v>
      </c>
      <c r="E15" s="287">
        <v>0.16396727914767828</v>
      </c>
      <c r="F15" s="287">
        <v>9.0145765775258013E-2</v>
      </c>
      <c r="G15" s="287">
        <v>8.0857913700362438E-2</v>
      </c>
      <c r="H15" s="287">
        <v>0.30502652136870778</v>
      </c>
      <c r="I15" s="287">
        <v>1.1641879746515205E-2</v>
      </c>
      <c r="J15" s="287">
        <v>-0.2918946975339084</v>
      </c>
      <c r="K15" s="287">
        <v>-0.45729526624957328</v>
      </c>
      <c r="L15" s="287">
        <v>-9.4909024637727102E-3</v>
      </c>
      <c r="M15" s="287">
        <v>-6.572822763256192E-2</v>
      </c>
      <c r="N15" s="288">
        <v>-0.10247328591445459</v>
      </c>
    </row>
    <row r="16" spans="1:14" ht="13.8" thickTop="1" x14ac:dyDescent="0.25">
      <c r="A16" s="299" t="s">
        <v>213</v>
      </c>
      <c r="B16" s="300">
        <v>0</v>
      </c>
      <c r="C16" s="301">
        <v>0</v>
      </c>
      <c r="D16" s="302">
        <v>0</v>
      </c>
      <c r="E16" s="302">
        <v>0</v>
      </c>
      <c r="F16" s="302">
        <v>0</v>
      </c>
      <c r="G16" s="302">
        <v>0</v>
      </c>
      <c r="H16" s="302">
        <v>0</v>
      </c>
      <c r="I16" s="302">
        <v>0</v>
      </c>
      <c r="J16" s="302">
        <v>0</v>
      </c>
      <c r="K16" s="302">
        <v>0</v>
      </c>
      <c r="L16" s="302">
        <v>0</v>
      </c>
      <c r="M16" s="302">
        <v>0</v>
      </c>
      <c r="N16" s="303">
        <v>0</v>
      </c>
    </row>
    <row r="17" spans="1:14" x14ac:dyDescent="0.25">
      <c r="A17" s="289" t="s">
        <v>214</v>
      </c>
      <c r="B17" s="290">
        <v>-9.2442510119074006E-3</v>
      </c>
      <c r="C17" s="291">
        <v>2.4229727919599542E-2</v>
      </c>
      <c r="D17" s="292">
        <v>4.758308440807868E-2</v>
      </c>
      <c r="E17" s="292">
        <v>-2.0421125670370022E-2</v>
      </c>
      <c r="F17" s="292">
        <v>-7.9115134034672074E-2</v>
      </c>
      <c r="G17" s="292">
        <v>-4.1532553331789623E-2</v>
      </c>
      <c r="H17" s="292">
        <v>-5.7907451935814924E-2</v>
      </c>
      <c r="I17" s="292">
        <v>1.0751255370173185E-2</v>
      </c>
      <c r="J17" s="292">
        <v>3.5185890221899774E-2</v>
      </c>
      <c r="K17" s="292">
        <v>1.978924359933254E-2</v>
      </c>
      <c r="L17" s="292">
        <v>-1.3688102367736543E-2</v>
      </c>
      <c r="M17" s="292">
        <v>3.5399437900616837E-2</v>
      </c>
      <c r="N17" s="293">
        <v>-8.8949036343870858E-2</v>
      </c>
    </row>
    <row r="18" spans="1:14" x14ac:dyDescent="0.25">
      <c r="A18" s="304" t="s">
        <v>215</v>
      </c>
      <c r="B18" s="305">
        <v>-7.6318487858512141E-3</v>
      </c>
      <c r="C18" s="306">
        <v>-8.1254757860856008E-2</v>
      </c>
      <c r="D18" s="307">
        <v>1.2859924728710892E-2</v>
      </c>
      <c r="E18" s="307">
        <v>0.11867579286695307</v>
      </c>
      <c r="F18" s="307">
        <v>-1.9857508243518063E-2</v>
      </c>
      <c r="G18" s="307">
        <v>-1.7369222325436917E-2</v>
      </c>
      <c r="H18" s="307">
        <v>-1.7841487504763887E-3</v>
      </c>
      <c r="I18" s="307">
        <v>-5.5244949511165875E-2</v>
      </c>
      <c r="J18" s="307">
        <v>8.0932189228148044E-2</v>
      </c>
      <c r="K18" s="307">
        <v>-4.8408497273519702E-2</v>
      </c>
      <c r="L18" s="307">
        <v>-7.6671774460561615E-3</v>
      </c>
      <c r="M18" s="307">
        <v>3.7063554812790223E-2</v>
      </c>
      <c r="N18" s="309">
        <v>0.1231017830776675</v>
      </c>
    </row>
    <row r="19" spans="1:14" x14ac:dyDescent="0.25">
      <c r="A19" s="289" t="s">
        <v>216</v>
      </c>
      <c r="B19" s="290">
        <v>-2.6955291801662118E-2</v>
      </c>
      <c r="C19" s="291">
        <v>2.0748876785165571E-2</v>
      </c>
      <c r="D19" s="292">
        <v>-0.24331014860843059</v>
      </c>
      <c r="E19" s="292">
        <v>6.5755064072706482E-2</v>
      </c>
      <c r="F19" s="292">
        <v>-0.11279460167890887</v>
      </c>
      <c r="G19" s="292">
        <v>-2.8306946561036272E-2</v>
      </c>
      <c r="H19" s="292">
        <v>-0.15840572714873991</v>
      </c>
      <c r="I19" s="292">
        <v>0.17488127558077293</v>
      </c>
      <c r="J19" s="292">
        <v>1.8128787475776287E-2</v>
      </c>
      <c r="K19" s="292">
        <v>-0.11898702546701923</v>
      </c>
      <c r="L19" s="292">
        <v>-4.6389956688076106E-2</v>
      </c>
      <c r="M19" s="292">
        <v>7.4417267335001203E-2</v>
      </c>
      <c r="N19" s="293">
        <v>5.630458849416442E-2</v>
      </c>
    </row>
    <row r="20" spans="1:14" x14ac:dyDescent="0.25">
      <c r="A20" s="304" t="s">
        <v>217</v>
      </c>
      <c r="B20" s="305">
        <v>2.1539316835080591E-2</v>
      </c>
      <c r="C20" s="306">
        <v>1.2009929325113466E-2</v>
      </c>
      <c r="D20" s="307">
        <v>0.16689654296072143</v>
      </c>
      <c r="E20" s="307">
        <v>0.21450957686772321</v>
      </c>
      <c r="F20" s="307">
        <v>0.38773017325434789</v>
      </c>
      <c r="G20" s="307">
        <v>-7.4917788364371907E-2</v>
      </c>
      <c r="H20" s="307">
        <v>-8.7896939255084017E-2</v>
      </c>
      <c r="I20" s="307">
        <v>1.4907371212626863E-2</v>
      </c>
      <c r="J20" s="307">
        <v>-7.2958434438398223E-3</v>
      </c>
      <c r="K20" s="307">
        <v>-5.0024776528342363E-2</v>
      </c>
      <c r="L20" s="307">
        <v>0.10037517583174527</v>
      </c>
      <c r="M20" s="307">
        <v>0.15161584880568357</v>
      </c>
      <c r="N20" s="309">
        <v>-4.7666176485751222E-2</v>
      </c>
    </row>
    <row r="21" spans="1:14" ht="13.8" thickBot="1" x14ac:dyDescent="0.3">
      <c r="A21" s="329" t="s">
        <v>218</v>
      </c>
      <c r="B21" s="330">
        <v>9.0233046427262265E-2</v>
      </c>
      <c r="C21" s="331">
        <v>0.28981235204528155</v>
      </c>
      <c r="D21" s="332">
        <v>-0.5514213549843946</v>
      </c>
      <c r="E21" s="332">
        <v>-5.2519345470000145E-2</v>
      </c>
      <c r="F21" s="332">
        <v>0.34206210482117894</v>
      </c>
      <c r="G21" s="332">
        <v>1.3843207878500339</v>
      </c>
      <c r="H21" s="332">
        <v>-0.27757450861231681</v>
      </c>
      <c r="I21" s="332">
        <v>-0.48051098395545333</v>
      </c>
      <c r="J21" s="332">
        <v>-0.4819015158138823</v>
      </c>
      <c r="K21" s="924" t="s">
        <v>225</v>
      </c>
      <c r="L21" s="332">
        <v>-4.7037069372928619E-2</v>
      </c>
      <c r="M21" s="332">
        <v>-0.17083149585440183</v>
      </c>
      <c r="N21" s="333">
        <v>-7.2374876815022304E-3</v>
      </c>
    </row>
    <row r="22" spans="1:14" x14ac:dyDescent="0.25">
      <c r="A22" s="72" t="s">
        <v>224</v>
      </c>
    </row>
    <row r="25" spans="1:14" x14ac:dyDescent="0.25">
      <c r="A25" s="72"/>
    </row>
    <row r="29" spans="1:14" x14ac:dyDescent="0.25">
      <c r="H29" s="713"/>
    </row>
  </sheetData>
  <mergeCells count="3">
    <mergeCell ref="A1:N1"/>
    <mergeCell ref="A12:N12"/>
    <mergeCell ref="B13:N13"/>
  </mergeCells>
  <pageMargins left="0.78740157480314965" right="0.59055118110236227" top="0.78740157480314965" bottom="0.39370078740157483" header="0" footer="0.39370078740157483"/>
  <pageSetup paperSize="9" orientation="landscape" r:id="rId1"/>
  <headerFooter scaleWithDoc="0">
    <oddFooter>&amp;R&amp;9&amp;P</oddFooter>
  </headerFooter>
  <legacyDrawingHF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showZeros="0" workbookViewId="0"/>
  </sheetViews>
  <sheetFormatPr baseColWidth="10" defaultRowHeight="13.2" x14ac:dyDescent="0.25"/>
  <cols>
    <col min="1" max="1" width="19.33203125" customWidth="1"/>
    <col min="2" max="2" width="9.88671875" bestFit="1" customWidth="1"/>
    <col min="3" max="3" width="7.6640625" bestFit="1" customWidth="1"/>
    <col min="4" max="4" width="7.5546875" bestFit="1" customWidth="1"/>
    <col min="5" max="5" width="7.6640625" bestFit="1" customWidth="1"/>
    <col min="6" max="6" width="7.44140625" bestFit="1" customWidth="1"/>
    <col min="7" max="7" width="7.44140625" customWidth="1"/>
    <col min="8" max="8" width="7.33203125" bestFit="1" customWidth="1"/>
    <col min="9" max="10" width="8.88671875" bestFit="1" customWidth="1"/>
    <col min="11" max="11" width="10.44140625" bestFit="1" customWidth="1"/>
    <col min="12" max="12" width="7.5546875" bestFit="1" customWidth="1"/>
    <col min="13" max="13" width="9.6640625" bestFit="1" customWidth="1"/>
    <col min="14" max="14" width="9.33203125" bestFit="1" customWidth="1"/>
  </cols>
  <sheetData>
    <row r="1" spans="1:14" ht="13.8" thickBot="1" x14ac:dyDescent="0.3">
      <c r="A1" s="1053" t="s">
        <v>585</v>
      </c>
      <c r="B1" s="1053"/>
      <c r="C1" s="1053"/>
      <c r="D1" s="1053"/>
      <c r="E1" s="1053"/>
      <c r="F1" s="1053"/>
      <c r="G1" s="1053"/>
      <c r="H1" s="1053"/>
      <c r="I1" s="1053"/>
      <c r="J1" s="1053"/>
      <c r="K1" s="1053"/>
      <c r="L1" s="1053"/>
      <c r="M1" s="1053"/>
      <c r="N1" s="1053"/>
    </row>
    <row r="2" spans="1:14" ht="13.8" thickBot="1" x14ac:dyDescent="0.3">
      <c r="A2" s="255"/>
      <c r="B2" s="257" t="s">
        <v>180</v>
      </c>
      <c r="C2" s="190" t="s">
        <v>181</v>
      </c>
      <c r="D2" s="232" t="s">
        <v>182</v>
      </c>
      <c r="E2" s="258" t="s">
        <v>183</v>
      </c>
      <c r="F2" s="258" t="s">
        <v>184</v>
      </c>
      <c r="G2" s="258" t="s">
        <v>185</v>
      </c>
      <c r="H2" s="258" t="s">
        <v>186</v>
      </c>
      <c r="I2" s="258" t="s">
        <v>187</v>
      </c>
      <c r="J2" s="258" t="s">
        <v>188</v>
      </c>
      <c r="K2" s="258" t="s">
        <v>189</v>
      </c>
      <c r="L2" s="258" t="s">
        <v>190</v>
      </c>
      <c r="M2" s="258" t="s">
        <v>191</v>
      </c>
      <c r="N2" s="192" t="s">
        <v>192</v>
      </c>
    </row>
    <row r="3" spans="1:14" ht="13.8" thickBot="1" x14ac:dyDescent="0.3">
      <c r="A3" s="193" t="s">
        <v>180</v>
      </c>
      <c r="B3" s="666">
        <v>3.5753474253902371</v>
      </c>
      <c r="C3" s="645">
        <v>5.120078409475072</v>
      </c>
      <c r="D3" s="667">
        <v>3.1474029100820444</v>
      </c>
      <c r="E3" s="668">
        <v>3.3237559406020734</v>
      </c>
      <c r="F3" s="668">
        <v>3.5503182106258642</v>
      </c>
      <c r="G3" s="668">
        <v>3.4221116689113256</v>
      </c>
      <c r="H3" s="668">
        <v>4.3918188614312115</v>
      </c>
      <c r="I3" s="668">
        <v>3.8330113236831487</v>
      </c>
      <c r="J3" s="668">
        <v>3.0645280882099675</v>
      </c>
      <c r="K3" s="668">
        <v>3.6280581756869759</v>
      </c>
      <c r="L3" s="668">
        <v>2.9440972243137611</v>
      </c>
      <c r="M3" s="668">
        <v>3.3346532305017678</v>
      </c>
      <c r="N3" s="646">
        <v>4.6941426877001069</v>
      </c>
    </row>
    <row r="4" spans="1:14" ht="13.8" thickTop="1" x14ac:dyDescent="0.25">
      <c r="A4" s="250" t="s">
        <v>219</v>
      </c>
      <c r="B4" s="669">
        <v>2.555576863743005</v>
      </c>
      <c r="C4" s="647">
        <v>2.6621653934908633</v>
      </c>
      <c r="D4" s="670">
        <v>2.3369119897589763</v>
      </c>
      <c r="E4" s="671">
        <v>2.3313717065882251</v>
      </c>
      <c r="F4" s="671">
        <v>2.4914122894244048</v>
      </c>
      <c r="G4" s="671">
        <v>2.4577677778690616</v>
      </c>
      <c r="H4" s="671">
        <v>2.8067606051381659</v>
      </c>
      <c r="I4" s="671">
        <v>2.3413920282755698</v>
      </c>
      <c r="J4" s="671">
        <v>2.541090772432383</v>
      </c>
      <c r="K4" s="671">
        <v>3.3011228820646776</v>
      </c>
      <c r="L4" s="671">
        <v>2.5312086760987969</v>
      </c>
      <c r="M4" s="671">
        <v>2.1923199767500532</v>
      </c>
      <c r="N4" s="648">
        <v>2.2449122156014267</v>
      </c>
    </row>
    <row r="5" spans="1:14" x14ac:dyDescent="0.25">
      <c r="A5" s="196" t="s">
        <v>220</v>
      </c>
      <c r="B5" s="672">
        <v>5.6877730624035587</v>
      </c>
      <c r="C5" s="649">
        <v>17.295007559575811</v>
      </c>
      <c r="D5" s="673">
        <v>4.0090830757767772</v>
      </c>
      <c r="E5" s="674">
        <v>8.5923709749553243</v>
      </c>
      <c r="F5" s="674">
        <v>5.838605583856193</v>
      </c>
      <c r="G5" s="674">
        <v>6.1966407483357786</v>
      </c>
      <c r="H5" s="674">
        <v>7.5984260192766966</v>
      </c>
      <c r="I5" s="674">
        <v>5.6264899318788135</v>
      </c>
      <c r="J5" s="674">
        <v>3.2266287118707138</v>
      </c>
      <c r="K5" s="674">
        <v>5.4466030820989344</v>
      </c>
      <c r="L5" s="674">
        <v>3.2487399620365616</v>
      </c>
      <c r="M5" s="674">
        <v>5.6022252664268342</v>
      </c>
      <c r="N5" s="650">
        <v>10.964111992659594</v>
      </c>
    </row>
    <row r="6" spans="1:14" ht="13.8" thickBot="1" x14ac:dyDescent="0.3">
      <c r="A6" s="315" t="s">
        <v>221</v>
      </c>
      <c r="B6" s="679">
        <v>4.2485773242494682</v>
      </c>
      <c r="C6" s="661">
        <v>5.7464818125216164</v>
      </c>
      <c r="D6" s="662">
        <v>4.0249036713039548</v>
      </c>
      <c r="E6" s="684">
        <v>3.1220208751172058</v>
      </c>
      <c r="F6" s="684">
        <v>3.8062621251176605</v>
      </c>
      <c r="G6" s="684">
        <v>3.6779686710986388</v>
      </c>
      <c r="H6" s="684">
        <v>4.805700043669332</v>
      </c>
      <c r="I6" s="684">
        <v>5.2858218105664054</v>
      </c>
      <c r="J6" s="684">
        <v>3.9052362243659693</v>
      </c>
      <c r="K6" s="684">
        <v>2.9672195989178558</v>
      </c>
      <c r="L6" s="684">
        <v>3.6928777297827282</v>
      </c>
      <c r="M6" s="684">
        <v>5.1844742947451721</v>
      </c>
      <c r="N6" s="663">
        <v>6.3381983586634156</v>
      </c>
    </row>
    <row r="7" spans="1:14" x14ac:dyDescent="0.25">
      <c r="A7" s="72"/>
      <c r="B7" s="1"/>
      <c r="C7" s="1"/>
      <c r="D7" s="1"/>
    </row>
    <row r="9" spans="1:14" ht="27" customHeight="1" thickBot="1" x14ac:dyDescent="0.3">
      <c r="A9" s="1053" t="s">
        <v>586</v>
      </c>
      <c r="B9" s="1054"/>
      <c r="C9" s="1054"/>
      <c r="D9" s="1054"/>
      <c r="E9" s="1054"/>
      <c r="F9" s="1054"/>
      <c r="G9" s="1054"/>
      <c r="H9" s="1054"/>
      <c r="I9" s="1054"/>
      <c r="J9" s="1054"/>
      <c r="K9" s="1054"/>
      <c r="L9" s="1054"/>
      <c r="M9" s="1054"/>
      <c r="N9" s="1054"/>
    </row>
    <row r="10" spans="1:14" ht="13.5" customHeight="1" thickBot="1" x14ac:dyDescent="0.3">
      <c r="A10" s="566"/>
      <c r="B10" s="1059" t="s">
        <v>898</v>
      </c>
      <c r="C10" s="1060"/>
      <c r="D10" s="1060"/>
      <c r="E10" s="1060"/>
      <c r="F10" s="1060"/>
      <c r="G10" s="1060"/>
      <c r="H10" s="1060"/>
      <c r="I10" s="1060"/>
      <c r="J10" s="1060"/>
      <c r="K10" s="1060"/>
      <c r="L10" s="1060"/>
      <c r="M10" s="1060"/>
      <c r="N10" s="1060"/>
    </row>
    <row r="11" spans="1:14" ht="13.8" thickBot="1" x14ac:dyDescent="0.3">
      <c r="A11" s="310"/>
      <c r="B11" s="311" t="s">
        <v>180</v>
      </c>
      <c r="C11" s="312" t="s">
        <v>181</v>
      </c>
      <c r="D11" s="313" t="s">
        <v>182</v>
      </c>
      <c r="E11" s="313" t="s">
        <v>183</v>
      </c>
      <c r="F11" s="313" t="s">
        <v>184</v>
      </c>
      <c r="G11" s="313" t="s">
        <v>185</v>
      </c>
      <c r="H11" s="313" t="s">
        <v>186</v>
      </c>
      <c r="I11" s="313" t="s">
        <v>187</v>
      </c>
      <c r="J11" s="313" t="s">
        <v>188</v>
      </c>
      <c r="K11" s="313" t="s">
        <v>189</v>
      </c>
      <c r="L11" s="313" t="s">
        <v>190</v>
      </c>
      <c r="M11" s="313" t="s">
        <v>191</v>
      </c>
      <c r="N11" s="314" t="s">
        <v>192</v>
      </c>
    </row>
    <row r="12" spans="1:14" ht="13.8" thickBot="1" x14ac:dyDescent="0.3">
      <c r="A12" s="284" t="s">
        <v>180</v>
      </c>
      <c r="B12" s="285">
        <v>-0.12603470435171937</v>
      </c>
      <c r="C12" s="286">
        <v>-0.20191304480292382</v>
      </c>
      <c r="D12" s="287">
        <v>-0.13320326464689192</v>
      </c>
      <c r="E12" s="287">
        <v>0.16396727914767717</v>
      </c>
      <c r="F12" s="287">
        <v>9.0145765775257569E-2</v>
      </c>
      <c r="G12" s="287">
        <v>8.0857913700362216E-2</v>
      </c>
      <c r="H12" s="287">
        <v>0.30502652136870645</v>
      </c>
      <c r="I12" s="287">
        <v>1.1641879746514983E-2</v>
      </c>
      <c r="J12" s="287">
        <v>-0.29189469753390795</v>
      </c>
      <c r="K12" s="287">
        <v>-0.45729526624957362</v>
      </c>
      <c r="L12" s="287">
        <v>-9.4909024637734873E-3</v>
      </c>
      <c r="M12" s="287">
        <v>-6.5728227632561476E-2</v>
      </c>
      <c r="N12" s="288">
        <v>-0.10247328591445448</v>
      </c>
    </row>
    <row r="13" spans="1:14" ht="13.8" thickTop="1" x14ac:dyDescent="0.25">
      <c r="A13" s="299" t="s">
        <v>219</v>
      </c>
      <c r="B13" s="300">
        <v>8.8722805803229665E-3</v>
      </c>
      <c r="C13" s="725">
        <v>1.7600490234103816E-2</v>
      </c>
      <c r="D13" s="576">
        <v>-2.2228492555879331E-2</v>
      </c>
      <c r="E13" s="576">
        <v>-8.0962019266247687E-2</v>
      </c>
      <c r="F13" s="576">
        <v>0.13792524093212299</v>
      </c>
      <c r="G13" s="576">
        <v>-2.072318576132548E-2</v>
      </c>
      <c r="H13" s="576">
        <v>1.909735559781689E-2</v>
      </c>
      <c r="I13" s="576">
        <v>-0.22118136833335822</v>
      </c>
      <c r="J13" s="576">
        <v>-9.2018947108089888E-2</v>
      </c>
      <c r="K13" s="576">
        <v>0.4424779767047089</v>
      </c>
      <c r="L13" s="576">
        <v>0.15301521163316023</v>
      </c>
      <c r="M13" s="576">
        <v>-0.22932814142827007</v>
      </c>
      <c r="N13" s="737">
        <v>9.17172648284037E-2</v>
      </c>
    </row>
    <row r="14" spans="1:14" x14ac:dyDescent="0.25">
      <c r="A14" s="289" t="s">
        <v>220</v>
      </c>
      <c r="B14" s="290">
        <v>-0.13499344051648821</v>
      </c>
      <c r="C14" s="723">
        <v>-0.71687377516711348</v>
      </c>
      <c r="D14" s="568">
        <v>-0.65515851940055969</v>
      </c>
      <c r="E14" s="568">
        <v>1.2305864298459204</v>
      </c>
      <c r="F14" s="568">
        <v>-0.39900538335196067</v>
      </c>
      <c r="G14" s="568">
        <v>0.10037139254708594</v>
      </c>
      <c r="H14" s="568">
        <v>0.34816852378904595</v>
      </c>
      <c r="I14" s="568">
        <v>0.38901881610413191</v>
      </c>
      <c r="J14" s="568">
        <v>-0.44396499792416677</v>
      </c>
      <c r="K14" s="568">
        <v>0.80115371377393552</v>
      </c>
      <c r="L14" s="568">
        <v>-0.42902152230010693</v>
      </c>
      <c r="M14" s="568">
        <v>-0.31883125738723528</v>
      </c>
      <c r="N14" s="738">
        <v>-0.45874596715174165</v>
      </c>
    </row>
    <row r="15" spans="1:14" ht="13.8" thickBot="1" x14ac:dyDescent="0.3">
      <c r="A15" s="279" t="s">
        <v>221</v>
      </c>
      <c r="B15" s="280">
        <v>-0.27661035024326364</v>
      </c>
      <c r="C15" s="322">
        <v>-0.35222348149931715</v>
      </c>
      <c r="D15" s="323">
        <v>0.36061594108666006</v>
      </c>
      <c r="E15" s="323">
        <v>-5.3981580410862207E-2</v>
      </c>
      <c r="F15" s="323">
        <v>-9.8230162357075823E-3</v>
      </c>
      <c r="G15" s="323">
        <v>-2.2997712472698328E-2</v>
      </c>
      <c r="H15" s="323">
        <v>0.45929252300404255</v>
      </c>
      <c r="I15" s="323">
        <v>-9.225653662613198E-2</v>
      </c>
      <c r="J15" s="323">
        <v>-0.27132654065476358</v>
      </c>
      <c r="K15" s="323">
        <v>-0.84186674317041932</v>
      </c>
      <c r="L15" s="323">
        <v>0.25348461735508732</v>
      </c>
      <c r="M15" s="323">
        <v>0.40495936740918181</v>
      </c>
      <c r="N15" s="324">
        <v>0.33300590973784927</v>
      </c>
    </row>
    <row r="16" spans="1:14" x14ac:dyDescent="0.25">
      <c r="A16" s="164"/>
    </row>
    <row r="19" spans="1:8" x14ac:dyDescent="0.25">
      <c r="A19" s="72"/>
    </row>
    <row r="23" spans="1:8" x14ac:dyDescent="0.25">
      <c r="H23" s="713"/>
    </row>
  </sheetData>
  <mergeCells count="3">
    <mergeCell ref="A1:N1"/>
    <mergeCell ref="A9:N9"/>
    <mergeCell ref="B10:N10"/>
  </mergeCells>
  <pageMargins left="0.78740157480314965" right="0.59055118110236227" top="0.78740157480314965" bottom="0.39370078740157483" header="0" footer="0.39370078740157483"/>
  <pageSetup paperSize="9" orientation="landscape" r:id="rId1"/>
  <headerFooter scaleWithDoc="0">
    <oddFooter>&amp;R&amp;9&amp;P</oddFooter>
  </headerFooter>
  <legacyDrawingHF r:id="rId2"/>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Zeros="0" workbookViewId="0"/>
  </sheetViews>
  <sheetFormatPr baseColWidth="10" defaultRowHeight="13.2" x14ac:dyDescent="0.25"/>
  <cols>
    <col min="1" max="1" width="19.33203125" customWidth="1"/>
    <col min="2" max="2" width="8.44140625" bestFit="1" customWidth="1"/>
    <col min="3" max="3" width="8.5546875" bestFit="1" customWidth="1"/>
    <col min="4" max="4" width="7.5546875" bestFit="1" customWidth="1"/>
    <col min="5" max="5" width="8.5546875" bestFit="1" customWidth="1"/>
    <col min="6" max="6" width="7" bestFit="1" customWidth="1"/>
    <col min="7" max="9" width="7.33203125" bestFit="1" customWidth="1"/>
    <col min="10" max="10" width="8.44140625" bestFit="1" customWidth="1"/>
    <col min="11" max="11" width="10.44140625" bestFit="1" customWidth="1"/>
    <col min="12" max="12" width="7.5546875" bestFit="1" customWidth="1"/>
    <col min="13" max="13" width="9.6640625" bestFit="1" customWidth="1"/>
    <col min="14" max="14" width="9.33203125" bestFit="1" customWidth="1"/>
  </cols>
  <sheetData>
    <row r="1" spans="1:14" ht="27" customHeight="1" thickBot="1" x14ac:dyDescent="0.3">
      <c r="A1" s="1053" t="s">
        <v>583</v>
      </c>
      <c r="B1" s="1053"/>
      <c r="C1" s="1053"/>
      <c r="D1" s="1053"/>
      <c r="E1" s="1053"/>
      <c r="F1" s="1053"/>
      <c r="G1" s="1053"/>
      <c r="H1" s="1053"/>
      <c r="I1" s="1053"/>
      <c r="J1" s="1053"/>
      <c r="K1" s="1053"/>
      <c r="L1" s="1053"/>
      <c r="M1" s="1053"/>
      <c r="N1" s="1053"/>
    </row>
    <row r="2" spans="1:14" ht="13.8" thickBot="1" x14ac:dyDescent="0.3">
      <c r="A2" s="255"/>
      <c r="B2" s="257" t="s">
        <v>180</v>
      </c>
      <c r="C2" s="190" t="s">
        <v>181</v>
      </c>
      <c r="D2" s="232" t="s">
        <v>182</v>
      </c>
      <c r="E2" s="258" t="s">
        <v>183</v>
      </c>
      <c r="F2" s="258" t="s">
        <v>184</v>
      </c>
      <c r="G2" s="258" t="s">
        <v>185</v>
      </c>
      <c r="H2" s="258" t="s">
        <v>186</v>
      </c>
      <c r="I2" s="258" t="s">
        <v>187</v>
      </c>
      <c r="J2" s="258" t="s">
        <v>188</v>
      </c>
      <c r="K2" s="258" t="s">
        <v>189</v>
      </c>
      <c r="L2" s="258" t="s">
        <v>190</v>
      </c>
      <c r="M2" s="258" t="s">
        <v>191</v>
      </c>
      <c r="N2" s="192" t="s">
        <v>192</v>
      </c>
    </row>
    <row r="3" spans="1:14" ht="13.8" thickBot="1" x14ac:dyDescent="0.3">
      <c r="A3" s="193" t="s">
        <v>180</v>
      </c>
      <c r="B3" s="666">
        <v>3.5753474253902371</v>
      </c>
      <c r="C3" s="645">
        <v>5.1200784094750773</v>
      </c>
      <c r="D3" s="667">
        <v>3.1474029100820413</v>
      </c>
      <c r="E3" s="668">
        <v>3.3237559406020742</v>
      </c>
      <c r="F3" s="668">
        <v>3.5503182106258611</v>
      </c>
      <c r="G3" s="668">
        <v>3.4221116689113251</v>
      </c>
      <c r="H3" s="668">
        <v>4.3918188614312088</v>
      </c>
      <c r="I3" s="668">
        <v>3.8330113236831518</v>
      </c>
      <c r="J3" s="668">
        <v>3.0645280882099688</v>
      </c>
      <c r="K3" s="668">
        <v>3.6280581756869754</v>
      </c>
      <c r="L3" s="668">
        <v>2.9440972243137624</v>
      </c>
      <c r="M3" s="668">
        <v>3.3346532305017682</v>
      </c>
      <c r="N3" s="646">
        <v>4.6941426877001051</v>
      </c>
    </row>
    <row r="4" spans="1:14" ht="13.8" thickTop="1" x14ac:dyDescent="0.25">
      <c r="A4" s="250" t="s">
        <v>222</v>
      </c>
      <c r="B4" s="669">
        <v>3.5644576117943028</v>
      </c>
      <c r="C4" s="647">
        <v>5.3456675291133857</v>
      </c>
      <c r="D4" s="670">
        <v>3.1787425327136112</v>
      </c>
      <c r="E4" s="671">
        <v>3.3605234337066334</v>
      </c>
      <c r="F4" s="671">
        <v>3.1950261126910147</v>
      </c>
      <c r="G4" s="671">
        <v>3.4238812682698332</v>
      </c>
      <c r="H4" s="671">
        <v>4.5430759502547033</v>
      </c>
      <c r="I4" s="671">
        <v>3.8362838780535129</v>
      </c>
      <c r="J4" s="671">
        <v>3.0820741470568076</v>
      </c>
      <c r="K4" s="671">
        <v>3.6464002455485938</v>
      </c>
      <c r="L4" s="671">
        <v>2.9191993393000373</v>
      </c>
      <c r="M4" s="671">
        <v>3.3394137118398102</v>
      </c>
      <c r="N4" s="648">
        <v>4.8202940099268616</v>
      </c>
    </row>
    <row r="5" spans="1:14" ht="13.8" thickBot="1" x14ac:dyDescent="0.3">
      <c r="A5" s="200" t="s">
        <v>223</v>
      </c>
      <c r="B5" s="688">
        <v>3.8772938675121722</v>
      </c>
      <c r="C5" s="655">
        <v>2.4829443281899821</v>
      </c>
      <c r="D5" s="665">
        <v>2.2988599952388014</v>
      </c>
      <c r="E5" s="689">
        <v>2.2275507115899673</v>
      </c>
      <c r="F5" s="689">
        <v>12.79883700621458</v>
      </c>
      <c r="G5" s="689">
        <v>3.3871727565768603</v>
      </c>
      <c r="H5" s="689">
        <v>2.9608256604437524</v>
      </c>
      <c r="I5" s="689">
        <v>3.6283487772488949</v>
      </c>
      <c r="J5" s="689">
        <v>2.1674827299085102</v>
      </c>
      <c r="K5" s="689">
        <v>3.1756649540466051</v>
      </c>
      <c r="L5" s="689">
        <v>4.5598796567864026</v>
      </c>
      <c r="M5" s="689">
        <v>2.7950854318258025</v>
      </c>
      <c r="N5" s="656">
        <v>1</v>
      </c>
    </row>
    <row r="6" spans="1:14" x14ac:dyDescent="0.25">
      <c r="A6" s="72"/>
      <c r="B6" s="1"/>
      <c r="C6" s="1"/>
      <c r="D6" s="1"/>
    </row>
    <row r="8" spans="1:14" ht="27" customHeight="1" thickBot="1" x14ac:dyDescent="0.3">
      <c r="A8" s="1053" t="s">
        <v>584</v>
      </c>
      <c r="B8" s="1054"/>
      <c r="C8" s="1054"/>
      <c r="D8" s="1054"/>
      <c r="E8" s="1054"/>
      <c r="F8" s="1054"/>
      <c r="G8" s="1054"/>
      <c r="H8" s="1054"/>
      <c r="I8" s="1054"/>
      <c r="J8" s="1054"/>
      <c r="K8" s="1054"/>
      <c r="L8" s="1054"/>
      <c r="M8" s="1054"/>
      <c r="N8" s="1054"/>
    </row>
    <row r="9" spans="1:14" ht="13.5" customHeight="1" thickBot="1" x14ac:dyDescent="0.3">
      <c r="A9" s="566"/>
      <c r="B9" s="1059" t="s">
        <v>898</v>
      </c>
      <c r="C9" s="1060"/>
      <c r="D9" s="1060"/>
      <c r="E9" s="1060"/>
      <c r="F9" s="1060"/>
      <c r="G9" s="1060"/>
      <c r="H9" s="1060"/>
      <c r="I9" s="1060"/>
      <c r="J9" s="1060"/>
      <c r="K9" s="1060"/>
      <c r="L9" s="1060"/>
      <c r="M9" s="1060"/>
      <c r="N9" s="1060"/>
    </row>
    <row r="10" spans="1:14" ht="13.8" thickBot="1" x14ac:dyDescent="0.3">
      <c r="A10" s="310"/>
      <c r="B10" s="311" t="s">
        <v>180</v>
      </c>
      <c r="C10" s="312" t="s">
        <v>181</v>
      </c>
      <c r="D10" s="313" t="s">
        <v>182</v>
      </c>
      <c r="E10" s="313" t="s">
        <v>183</v>
      </c>
      <c r="F10" s="313" t="s">
        <v>184</v>
      </c>
      <c r="G10" s="313" t="s">
        <v>185</v>
      </c>
      <c r="H10" s="313" t="s">
        <v>186</v>
      </c>
      <c r="I10" s="313" t="s">
        <v>187</v>
      </c>
      <c r="J10" s="313" t="s">
        <v>188</v>
      </c>
      <c r="K10" s="313" t="s">
        <v>189</v>
      </c>
      <c r="L10" s="313" t="s">
        <v>190</v>
      </c>
      <c r="M10" s="313" t="s">
        <v>191</v>
      </c>
      <c r="N10" s="314" t="s">
        <v>192</v>
      </c>
    </row>
    <row r="11" spans="1:14" ht="13.8" thickBot="1" x14ac:dyDescent="0.3">
      <c r="A11" s="284" t="s">
        <v>180</v>
      </c>
      <c r="B11" s="285">
        <v>-0.12603470435171915</v>
      </c>
      <c r="C11" s="286">
        <v>-0.20191304480292405</v>
      </c>
      <c r="D11" s="287">
        <v>-0.13320326464689036</v>
      </c>
      <c r="E11" s="287">
        <v>0.1639672791476785</v>
      </c>
      <c r="F11" s="287">
        <v>9.0145765775256903E-2</v>
      </c>
      <c r="G11" s="287">
        <v>8.0857913700361994E-2</v>
      </c>
      <c r="H11" s="287">
        <v>0.30502652136870601</v>
      </c>
      <c r="I11" s="287">
        <v>1.1641879746514983E-2</v>
      </c>
      <c r="J11" s="287">
        <v>-0.29189469753390829</v>
      </c>
      <c r="K11" s="287">
        <v>-0.45729526624957295</v>
      </c>
      <c r="L11" s="287">
        <v>-9.490902463771711E-3</v>
      </c>
      <c r="M11" s="287">
        <v>-6.572822763256092E-2</v>
      </c>
      <c r="N11" s="288">
        <v>-0.10247328591445337</v>
      </c>
    </row>
    <row r="12" spans="1:14" ht="13.8" thickTop="1" x14ac:dyDescent="0.25">
      <c r="A12" s="299" t="s">
        <v>222</v>
      </c>
      <c r="B12" s="300">
        <v>-0.14920874837295861</v>
      </c>
      <c r="C12" s="301">
        <v>-0.26721052532201295</v>
      </c>
      <c r="D12" s="302">
        <v>-0.13338669792538072</v>
      </c>
      <c r="E12" s="302">
        <v>0.18865111024537851</v>
      </c>
      <c r="F12" s="302">
        <v>-2.014052750444717E-2</v>
      </c>
      <c r="G12" s="302">
        <v>7.4529182290244744E-2</v>
      </c>
      <c r="H12" s="302">
        <v>0.32552123827802704</v>
      </c>
      <c r="I12" s="302">
        <v>1.6787828368437063E-2</v>
      </c>
      <c r="J12" s="302">
        <v>-0.3008032141286705</v>
      </c>
      <c r="K12" s="302">
        <v>-0.46819512333297497</v>
      </c>
      <c r="L12" s="302">
        <v>-6.0896555605110647E-2</v>
      </c>
      <c r="M12" s="302">
        <v>-6.5816026069975608E-2</v>
      </c>
      <c r="N12" s="303">
        <v>-9.2161915846578069E-2</v>
      </c>
    </row>
    <row r="13" spans="1:14" ht="13.8" thickBot="1" x14ac:dyDescent="0.3">
      <c r="A13" s="329" t="s">
        <v>223</v>
      </c>
      <c r="B13" s="330">
        <v>0.47055667385185118</v>
      </c>
      <c r="C13" s="331">
        <v>0.74816279386613771</v>
      </c>
      <c r="D13" s="332">
        <v>-0.10153948661618784</v>
      </c>
      <c r="E13" s="332">
        <v>-0.33751388375264468</v>
      </c>
      <c r="F13" s="332">
        <v>3.232701131943128</v>
      </c>
      <c r="G13" s="332">
        <v>0.14419344046653859</v>
      </c>
      <c r="H13" s="332">
        <v>-1.7676153092064828E-2</v>
      </c>
      <c r="I13" s="332">
        <v>-0.12083614088852157</v>
      </c>
      <c r="J13" s="332">
        <v>-0.29707390349167384</v>
      </c>
      <c r="K13" s="332">
        <v>0.87200034524291392</v>
      </c>
      <c r="L13" s="332">
        <v>1.4736529499478559</v>
      </c>
      <c r="M13" s="332">
        <v>-0.15054729254757604</v>
      </c>
      <c r="N13" s="333">
        <v>-0.30019780784162975</v>
      </c>
    </row>
    <row r="14" spans="1:14" x14ac:dyDescent="0.25">
      <c r="A14" s="164"/>
    </row>
    <row r="17" spans="1:8" x14ac:dyDescent="0.25">
      <c r="A17" s="72"/>
    </row>
    <row r="29" spans="1:8" x14ac:dyDescent="0.25">
      <c r="H29" s="713"/>
    </row>
  </sheetData>
  <mergeCells count="3">
    <mergeCell ref="A1:N1"/>
    <mergeCell ref="A8:N8"/>
    <mergeCell ref="B9:N9"/>
  </mergeCells>
  <pageMargins left="0.78740157480314965" right="0.59055118110236227" top="0.78740157480314965" bottom="0.39370078740157483" header="0" footer="0.39370078740157483"/>
  <pageSetup paperSize="9" orientation="landscape" r:id="rId1"/>
  <headerFooter scaleWithDoc="0">
    <oddFooter>&amp;R&amp;9&amp;P</oddFooter>
  </headerFooter>
  <legacyDrawingHF r:id="rId2"/>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showZeros="0" workbookViewId="0"/>
  </sheetViews>
  <sheetFormatPr baseColWidth="10" defaultRowHeight="13.2" x14ac:dyDescent="0.25"/>
  <cols>
    <col min="1" max="1" width="33.44140625" bestFit="1" customWidth="1"/>
    <col min="2" max="3" width="9.88671875" bestFit="1" customWidth="1"/>
    <col min="4" max="4" width="10.109375" bestFit="1" customWidth="1"/>
    <col min="5" max="5" width="10.33203125" customWidth="1"/>
    <col min="6" max="6" width="9.5546875" customWidth="1"/>
    <col min="7" max="7" width="8.109375" customWidth="1"/>
    <col min="8" max="8" width="10.109375" bestFit="1" customWidth="1"/>
    <col min="9" max="9" width="10.33203125" bestFit="1" customWidth="1"/>
  </cols>
  <sheetData>
    <row r="1" spans="1:17" ht="27" customHeight="1" thickBot="1" x14ac:dyDescent="0.3">
      <c r="A1" s="1053" t="s">
        <v>581</v>
      </c>
      <c r="B1" s="1053"/>
      <c r="C1" s="1053"/>
      <c r="D1" s="1053"/>
      <c r="E1" s="1053"/>
      <c r="F1" s="1053"/>
      <c r="G1" s="624"/>
      <c r="H1" s="624"/>
      <c r="I1" s="624"/>
      <c r="J1" s="624"/>
      <c r="K1" s="624"/>
    </row>
    <row r="2" spans="1:17" ht="13.8" thickBot="1" x14ac:dyDescent="0.3">
      <c r="A2" s="255"/>
      <c r="B2" s="257" t="s">
        <v>180</v>
      </c>
      <c r="C2" s="190" t="s">
        <v>195</v>
      </c>
      <c r="D2" s="232" t="s">
        <v>196</v>
      </c>
      <c r="E2" s="192" t="s">
        <v>197</v>
      </c>
      <c r="F2" s="192" t="s">
        <v>198</v>
      </c>
      <c r="J2" s="624"/>
      <c r="K2" s="624"/>
      <c r="L2" s="624"/>
      <c r="M2" s="624"/>
      <c r="N2" s="624"/>
      <c r="O2" s="624"/>
      <c r="P2" s="624"/>
      <c r="Q2" s="624"/>
    </row>
    <row r="3" spans="1:17" ht="13.8" thickBot="1" x14ac:dyDescent="0.3">
      <c r="A3" s="193" t="s">
        <v>180</v>
      </c>
      <c r="B3" s="686">
        <v>3.5753474253902358</v>
      </c>
      <c r="C3" s="645">
        <v>2.1458851503079019</v>
      </c>
      <c r="D3" s="667">
        <v>5.1384260302362614</v>
      </c>
      <c r="E3" s="1038">
        <v>4.128341005204442</v>
      </c>
      <c r="F3" s="1038">
        <v>2.7396182091002284</v>
      </c>
      <c r="J3" s="624"/>
      <c r="K3" s="624"/>
      <c r="L3" s="624"/>
      <c r="M3" s="624"/>
      <c r="N3" s="624"/>
      <c r="O3" s="624"/>
      <c r="P3" s="624"/>
      <c r="Q3" s="624"/>
    </row>
    <row r="4" spans="1:17" ht="13.8" thickTop="1" x14ac:dyDescent="0.25">
      <c r="A4" s="217" t="s">
        <v>199</v>
      </c>
      <c r="B4" s="669">
        <v>2.0862970437868698</v>
      </c>
      <c r="C4" s="647">
        <v>2.0518114464414934</v>
      </c>
      <c r="D4" s="670">
        <v>3.0952075762700515</v>
      </c>
      <c r="E4" s="1039">
        <v>1.0849913036362038</v>
      </c>
      <c r="F4" s="1039">
        <v>5.448813371660667</v>
      </c>
      <c r="J4" s="1"/>
    </row>
    <row r="5" spans="1:17" x14ac:dyDescent="0.25">
      <c r="A5" s="196" t="s">
        <v>200</v>
      </c>
      <c r="B5" s="672">
        <v>3.3196396821280301</v>
      </c>
      <c r="C5" s="649">
        <v>2.0922968581749188</v>
      </c>
      <c r="D5" s="673">
        <v>3.6629942062445817</v>
      </c>
      <c r="E5" s="1040">
        <v>3.372205099186163</v>
      </c>
      <c r="F5" s="1040">
        <v>2.9999999999999996</v>
      </c>
      <c r="J5" s="1"/>
    </row>
    <row r="6" spans="1:17" x14ac:dyDescent="0.25">
      <c r="A6" s="216" t="s">
        <v>201</v>
      </c>
      <c r="B6" s="678">
        <v>4.0378297310589533</v>
      </c>
      <c r="C6" s="651">
        <v>3.6580025611512852</v>
      </c>
      <c r="D6" s="664">
        <v>4.1644505585671405</v>
      </c>
      <c r="E6" s="1041">
        <v>3.4009579618202119</v>
      </c>
      <c r="F6" s="1041">
        <v>1</v>
      </c>
      <c r="J6" s="1"/>
    </row>
    <row r="7" spans="1:17" x14ac:dyDescent="0.25">
      <c r="A7" s="196" t="s">
        <v>202</v>
      </c>
      <c r="B7" s="672">
        <v>4.2014507689161453</v>
      </c>
      <c r="C7" s="649">
        <v>2.5672665263490129</v>
      </c>
      <c r="D7" s="673">
        <v>4.6210184961734848</v>
      </c>
      <c r="E7" s="1040">
        <v>2.2527118588278721</v>
      </c>
      <c r="F7" s="1040">
        <v>2</v>
      </c>
      <c r="J7" s="1"/>
    </row>
    <row r="8" spans="1:17" x14ac:dyDescent="0.25">
      <c r="A8" s="216" t="s">
        <v>203</v>
      </c>
      <c r="B8" s="678">
        <v>1.6467880345752157</v>
      </c>
      <c r="C8" s="651">
        <v>1.4965431454914375</v>
      </c>
      <c r="D8" s="664">
        <v>6.0859109841201606</v>
      </c>
      <c r="E8" s="1041">
        <v>1.3266094107295221</v>
      </c>
      <c r="F8" s="1041">
        <v>2.3714742757731817</v>
      </c>
      <c r="J8" s="1"/>
    </row>
    <row r="9" spans="1:17" x14ac:dyDescent="0.25">
      <c r="A9" s="196" t="s">
        <v>204</v>
      </c>
      <c r="B9" s="672">
        <v>3.2956088560037577</v>
      </c>
      <c r="C9" s="649">
        <v>2.5936370743188806</v>
      </c>
      <c r="D9" s="673">
        <v>3.8663575327164996</v>
      </c>
      <c r="E9" s="1040">
        <v>3</v>
      </c>
      <c r="F9" s="1040">
        <v>0</v>
      </c>
      <c r="J9" s="1"/>
    </row>
    <row r="10" spans="1:17" x14ac:dyDescent="0.25">
      <c r="A10" s="216" t="s">
        <v>205</v>
      </c>
      <c r="B10" s="678">
        <v>3.8612655214787299</v>
      </c>
      <c r="C10" s="651">
        <v>3.0689958057196072</v>
      </c>
      <c r="D10" s="664">
        <v>4.2961576164942761</v>
      </c>
      <c r="E10" s="1041">
        <v>1.39487210825103</v>
      </c>
      <c r="F10" s="1041">
        <v>0</v>
      </c>
      <c r="J10" s="1"/>
    </row>
    <row r="11" spans="1:17" x14ac:dyDescent="0.25">
      <c r="A11" s="196" t="s">
        <v>206</v>
      </c>
      <c r="B11" s="672">
        <v>4.2943310584939507</v>
      </c>
      <c r="C11" s="649">
        <v>1.9449986063852376</v>
      </c>
      <c r="D11" s="673">
        <v>5.0951801665145817</v>
      </c>
      <c r="E11" s="1040">
        <v>3.23424325028695</v>
      </c>
      <c r="F11" s="1040">
        <v>1.2542039074997513</v>
      </c>
      <c r="J11" s="1"/>
    </row>
    <row r="12" spans="1:17" x14ac:dyDescent="0.25">
      <c r="A12" s="213" t="s">
        <v>207</v>
      </c>
      <c r="B12" s="678">
        <v>5.5931169536709406</v>
      </c>
      <c r="C12" s="651">
        <v>1.5656020566975932</v>
      </c>
      <c r="D12" s="664">
        <v>5.8505448348811626</v>
      </c>
      <c r="E12" s="1041">
        <v>6.7486703498525555</v>
      </c>
      <c r="F12" s="1041">
        <v>5.0682478375961084</v>
      </c>
      <c r="J12" s="1"/>
    </row>
    <row r="13" spans="1:17" x14ac:dyDescent="0.25">
      <c r="A13" s="196" t="s">
        <v>208</v>
      </c>
      <c r="B13" s="672">
        <v>9.8925468270802419</v>
      </c>
      <c r="C13" s="649">
        <v>3.9145543905542226</v>
      </c>
      <c r="D13" s="673">
        <v>10.966218707370814</v>
      </c>
      <c r="E13" s="1040">
        <v>3.9799080008834378</v>
      </c>
      <c r="F13" s="1040">
        <v>3.64616411550749</v>
      </c>
      <c r="J13" s="1"/>
    </row>
    <row r="14" spans="1:17" ht="13.8" thickBot="1" x14ac:dyDescent="0.3">
      <c r="A14" s="315" t="s">
        <v>209</v>
      </c>
      <c r="B14" s="679">
        <v>4.1234662797656396</v>
      </c>
      <c r="C14" s="661">
        <v>2.4252002206673842</v>
      </c>
      <c r="D14" s="662">
        <v>4.178194709954405</v>
      </c>
      <c r="E14" s="1042">
        <v>14.667422069041393</v>
      </c>
      <c r="F14" s="1042">
        <v>2.628669108841339</v>
      </c>
      <c r="J14" s="1"/>
    </row>
    <row r="15" spans="1:17" x14ac:dyDescent="0.25">
      <c r="A15" s="72"/>
      <c r="B15" s="1"/>
      <c r="C15" s="1"/>
      <c r="D15" s="1"/>
      <c r="E15" s="1"/>
      <c r="F15" s="1"/>
      <c r="G15" s="1"/>
      <c r="H15" s="1"/>
      <c r="I15" s="1"/>
      <c r="J15" s="1"/>
    </row>
    <row r="16" spans="1:17" x14ac:dyDescent="0.25">
      <c r="A16" s="72"/>
      <c r="B16" s="1"/>
      <c r="C16" s="1"/>
      <c r="D16" s="1"/>
      <c r="E16" s="1"/>
      <c r="F16" s="1"/>
      <c r="G16" s="1"/>
      <c r="H16" s="1"/>
      <c r="I16" s="1"/>
      <c r="J16" s="1"/>
    </row>
    <row r="17" spans="1:11" x14ac:dyDescent="0.25">
      <c r="A17" s="72"/>
      <c r="B17" s="1"/>
      <c r="C17" s="1"/>
      <c r="D17" s="1"/>
      <c r="E17" s="1"/>
      <c r="F17" s="1"/>
      <c r="G17" s="1"/>
      <c r="H17" s="1"/>
      <c r="I17" s="1"/>
      <c r="J17" s="1"/>
    </row>
    <row r="18" spans="1:11" x14ac:dyDescent="0.25">
      <c r="A18" s="72"/>
      <c r="B18" s="1"/>
      <c r="C18" s="1"/>
      <c r="D18" s="1"/>
      <c r="E18" s="1"/>
      <c r="F18" s="1"/>
      <c r="G18" s="1"/>
      <c r="H18" s="1"/>
      <c r="I18" s="1"/>
      <c r="J18" s="1"/>
    </row>
    <row r="19" spans="1:11" x14ac:dyDescent="0.25">
      <c r="A19" s="4"/>
      <c r="B19" s="1"/>
      <c r="C19" s="2"/>
      <c r="D19" s="2"/>
      <c r="E19" s="1"/>
      <c r="F19" s="1"/>
      <c r="G19" s="1"/>
      <c r="H19" s="1"/>
      <c r="I19" s="1"/>
      <c r="J19" s="1"/>
    </row>
    <row r="20" spans="1:11" ht="27" customHeight="1" thickBot="1" x14ac:dyDescent="0.3">
      <c r="A20" s="1053" t="s">
        <v>582</v>
      </c>
      <c r="B20" s="1053"/>
      <c r="C20" s="1053"/>
      <c r="D20" s="1053"/>
      <c r="E20" s="1053"/>
      <c r="F20" s="1053"/>
      <c r="G20" s="624"/>
      <c r="H20" s="624"/>
      <c r="I20" s="624"/>
      <c r="J20" s="624"/>
      <c r="K20" s="624"/>
    </row>
    <row r="21" spans="1:11" ht="13.8" thickBot="1" x14ac:dyDescent="0.3">
      <c r="B21" s="1061" t="s">
        <v>898</v>
      </c>
      <c r="C21" s="1062"/>
      <c r="D21" s="1062"/>
      <c r="E21" s="1062"/>
      <c r="F21" s="1062"/>
      <c r="G21" s="1"/>
      <c r="H21" s="1"/>
      <c r="I21" s="1"/>
      <c r="J21" s="1"/>
    </row>
    <row r="22" spans="1:11" ht="13.8" thickBot="1" x14ac:dyDescent="0.3">
      <c r="A22" s="310"/>
      <c r="B22" s="311" t="s">
        <v>180</v>
      </c>
      <c r="C22" s="312" t="s">
        <v>195</v>
      </c>
      <c r="D22" s="313" t="s">
        <v>196</v>
      </c>
      <c r="E22" s="314" t="s">
        <v>197</v>
      </c>
      <c r="F22" s="314" t="s">
        <v>198</v>
      </c>
      <c r="G22" s="1"/>
      <c r="H22" s="1"/>
      <c r="I22" s="1"/>
      <c r="J22" s="1"/>
    </row>
    <row r="23" spans="1:11" ht="13.8" thickBot="1" x14ac:dyDescent="0.3">
      <c r="A23" s="284" t="s">
        <v>180</v>
      </c>
      <c r="B23" s="285">
        <v>-0.12603470435171915</v>
      </c>
      <c r="C23" s="286">
        <v>4.5969668718484291E-2</v>
      </c>
      <c r="D23" s="287">
        <v>-0.1653851482573242</v>
      </c>
      <c r="E23" s="287">
        <v>0.60575390114862659</v>
      </c>
      <c r="F23" s="287">
        <v>-0.32857589981845092</v>
      </c>
      <c r="G23" s="1"/>
      <c r="H23" s="1"/>
      <c r="I23" s="1"/>
      <c r="J23" s="1"/>
    </row>
    <row r="24" spans="1:11" ht="13.8" thickTop="1" x14ac:dyDescent="0.25">
      <c r="A24" s="299" t="s">
        <v>199</v>
      </c>
      <c r="B24" s="300">
        <v>4.9871806811940811E-3</v>
      </c>
      <c r="C24" s="301">
        <v>9.7995832227073754E-2</v>
      </c>
      <c r="D24" s="302">
        <v>-0.52420144506080646</v>
      </c>
      <c r="E24" s="302">
        <v>-0.37639724627065974</v>
      </c>
      <c r="F24" s="302">
        <v>1.013302064558943</v>
      </c>
      <c r="G24" s="1"/>
      <c r="H24" s="1"/>
      <c r="I24" s="1"/>
      <c r="J24" s="1"/>
    </row>
    <row r="25" spans="1:11" x14ac:dyDescent="0.25">
      <c r="A25" s="289" t="s">
        <v>200</v>
      </c>
      <c r="B25" s="290">
        <v>-0.15129729414732784</v>
      </c>
      <c r="C25" s="291">
        <v>-0.20402189467737264</v>
      </c>
      <c r="D25" s="292">
        <v>-0.16905337228161676</v>
      </c>
      <c r="E25" s="292">
        <v>0.25096181434904685</v>
      </c>
      <c r="F25" s="292">
        <v>-0.57142857142857151</v>
      </c>
      <c r="G25" s="1"/>
      <c r="H25" s="1"/>
      <c r="I25" s="1"/>
      <c r="J25" s="1"/>
    </row>
    <row r="26" spans="1:11" x14ac:dyDescent="0.25">
      <c r="A26" s="304" t="s">
        <v>201</v>
      </c>
      <c r="B26" s="305">
        <v>-0.12586705557569255</v>
      </c>
      <c r="C26" s="306">
        <v>-0.10485023883429345</v>
      </c>
      <c r="D26" s="307">
        <v>-0.14344536849273004</v>
      </c>
      <c r="E26" s="307">
        <v>0.47170517322258676</v>
      </c>
      <c r="F26" s="307">
        <v>-0.69576143753259156</v>
      </c>
      <c r="G26" s="1"/>
      <c r="H26" s="1"/>
      <c r="I26" s="1"/>
      <c r="J26" s="1"/>
    </row>
    <row r="27" spans="1:11" x14ac:dyDescent="0.25">
      <c r="A27" s="289" t="s">
        <v>202</v>
      </c>
      <c r="B27" s="290">
        <v>-0.3839945222952118</v>
      </c>
      <c r="C27" s="291">
        <v>0.11624686266932671</v>
      </c>
      <c r="D27" s="292">
        <v>-0.45513783948956743</v>
      </c>
      <c r="E27" s="292">
        <v>-0.28861527877156168</v>
      </c>
      <c r="F27" s="292" t="s">
        <v>899</v>
      </c>
      <c r="G27" s="1"/>
      <c r="H27" s="1"/>
      <c r="I27" s="1"/>
      <c r="J27" s="1"/>
    </row>
    <row r="28" spans="1:11" x14ac:dyDescent="0.25">
      <c r="A28" s="304" t="s">
        <v>203</v>
      </c>
      <c r="B28" s="305">
        <v>-0.15734778556729379</v>
      </c>
      <c r="C28" s="306">
        <v>-6.8099431837130742E-2</v>
      </c>
      <c r="D28" s="307">
        <v>0.9094563226635437</v>
      </c>
      <c r="E28" s="307">
        <v>0.3266094107295221</v>
      </c>
      <c r="F28" s="307">
        <v>-0.57858643206004667</v>
      </c>
      <c r="G28" s="1"/>
      <c r="H28" s="1"/>
      <c r="I28" s="1"/>
      <c r="J28" s="1"/>
    </row>
    <row r="29" spans="1:11" x14ac:dyDescent="0.25">
      <c r="A29" s="289" t="s">
        <v>204</v>
      </c>
      <c r="B29" s="290">
        <v>-0.1376137195956697</v>
      </c>
      <c r="C29" s="291">
        <v>0.19980873325466675</v>
      </c>
      <c r="D29" s="292">
        <v>-0.21006079852963166</v>
      </c>
      <c r="E29" s="292">
        <v>1.1374401915611396</v>
      </c>
      <c r="F29" s="292" t="s">
        <v>695</v>
      </c>
      <c r="G29" s="1"/>
      <c r="H29" s="714"/>
      <c r="I29" s="1"/>
      <c r="J29" s="1"/>
    </row>
    <row r="30" spans="1:11" x14ac:dyDescent="0.25">
      <c r="A30" s="304" t="s">
        <v>205</v>
      </c>
      <c r="B30" s="305">
        <v>0.13063869977949771</v>
      </c>
      <c r="C30" s="306">
        <v>1.5915323580492746E-2</v>
      </c>
      <c r="D30" s="307">
        <v>0.19594605995818881</v>
      </c>
      <c r="E30" s="307">
        <v>-0.69961565134038339</v>
      </c>
      <c r="F30" s="307">
        <v>-1</v>
      </c>
      <c r="G30" s="1"/>
      <c r="H30" s="1"/>
      <c r="I30" s="1"/>
      <c r="J30" s="1"/>
    </row>
    <row r="31" spans="1:11" x14ac:dyDescent="0.25">
      <c r="A31" s="289" t="s">
        <v>206</v>
      </c>
      <c r="B31" s="290">
        <v>-0.17774677594999655</v>
      </c>
      <c r="C31" s="291">
        <v>-0.10124693516315553</v>
      </c>
      <c r="D31" s="292">
        <v>-0.14123693491057088</v>
      </c>
      <c r="E31" s="292">
        <v>0.9075859736642673</v>
      </c>
      <c r="F31" s="292">
        <v>-0.58330882613057367</v>
      </c>
      <c r="G31" s="1"/>
      <c r="H31" s="1"/>
      <c r="I31" s="1"/>
      <c r="J31" s="1"/>
    </row>
    <row r="32" spans="1:11" x14ac:dyDescent="0.25">
      <c r="A32" s="304" t="s">
        <v>207</v>
      </c>
      <c r="B32" s="305">
        <v>-8.7365323045491827E-2</v>
      </c>
      <c r="C32" s="306">
        <v>7.5391810336862264E-2</v>
      </c>
      <c r="D32" s="307">
        <v>-0.1352245744309839</v>
      </c>
      <c r="E32" s="307">
        <v>0.20983722880394162</v>
      </c>
      <c r="F32" s="307">
        <v>-0.31427730989117764</v>
      </c>
      <c r="G32" s="1"/>
      <c r="H32" s="1"/>
      <c r="I32" s="1"/>
      <c r="J32" s="1"/>
    </row>
    <row r="33" spans="1:10" x14ac:dyDescent="0.25">
      <c r="A33" s="289" t="s">
        <v>208</v>
      </c>
      <c r="B33" s="290">
        <v>0.56680860006047595</v>
      </c>
      <c r="C33" s="291">
        <v>1.5992499509198321</v>
      </c>
      <c r="D33" s="292">
        <v>0.66632699373449733</v>
      </c>
      <c r="E33" s="292">
        <v>-0.50251149988957033</v>
      </c>
      <c r="F33" s="292">
        <v>-0.78551975791132411</v>
      </c>
      <c r="G33" s="1"/>
      <c r="H33" s="1"/>
      <c r="I33" s="1"/>
      <c r="J33" s="1"/>
    </row>
    <row r="34" spans="1:10" ht="13.8" thickBot="1" x14ac:dyDescent="0.3">
      <c r="A34" s="279" t="s">
        <v>209</v>
      </c>
      <c r="B34" s="280">
        <v>-0.44173686777148291</v>
      </c>
      <c r="C34" s="281">
        <v>-0.21546471567832193</v>
      </c>
      <c r="D34" s="282">
        <v>-0.48866475267230758</v>
      </c>
      <c r="E34" s="282">
        <v>3.7862877227917275</v>
      </c>
      <c r="F34" s="282">
        <v>-0.14040170101505811</v>
      </c>
      <c r="G34" s="1"/>
      <c r="H34" s="1"/>
      <c r="I34" s="1"/>
      <c r="J34" s="1"/>
    </row>
    <row r="35" spans="1:10" x14ac:dyDescent="0.25">
      <c r="A35" s="72"/>
      <c r="B35" s="1"/>
      <c r="C35" s="1"/>
      <c r="D35" s="1"/>
      <c r="E35" s="1"/>
      <c r="F35" s="1"/>
      <c r="G35" s="1"/>
      <c r="H35" s="1"/>
      <c r="I35" s="1"/>
      <c r="J35" s="1"/>
    </row>
    <row r="36" spans="1:10" x14ac:dyDescent="0.25">
      <c r="A36" s="1"/>
      <c r="B36" s="1"/>
      <c r="C36" s="1"/>
      <c r="D36" s="1"/>
      <c r="E36" s="1"/>
      <c r="F36" s="1"/>
      <c r="G36" s="1"/>
      <c r="H36" s="1"/>
      <c r="I36" s="1"/>
      <c r="J36" s="1"/>
    </row>
    <row r="37" spans="1:10" x14ac:dyDescent="0.25">
      <c r="A37" s="1"/>
      <c r="B37" s="1"/>
      <c r="C37" s="1"/>
      <c r="D37" s="1"/>
      <c r="E37" s="1"/>
      <c r="F37" s="1"/>
      <c r="G37" s="1"/>
      <c r="H37" s="1"/>
      <c r="I37" s="1"/>
      <c r="J37" s="1"/>
    </row>
    <row r="38" spans="1:10" x14ac:dyDescent="0.25">
      <c r="A38" s="1"/>
      <c r="B38" s="1"/>
      <c r="C38" s="1"/>
      <c r="D38" s="1"/>
      <c r="E38" s="1"/>
      <c r="F38" s="1"/>
      <c r="G38" s="1"/>
      <c r="H38" s="1"/>
      <c r="I38" s="1"/>
      <c r="J38" s="1"/>
    </row>
    <row r="39" spans="1:10" x14ac:dyDescent="0.25">
      <c r="A39" s="1"/>
      <c r="B39" s="1"/>
      <c r="C39" s="1"/>
      <c r="D39" s="1"/>
      <c r="E39" s="1"/>
      <c r="F39" s="1"/>
      <c r="G39" s="1"/>
      <c r="H39" s="1"/>
      <c r="I39" s="1"/>
      <c r="J39" s="1"/>
    </row>
    <row r="40" spans="1:10" x14ac:dyDescent="0.25">
      <c r="A40" s="1"/>
      <c r="B40" s="1"/>
      <c r="C40" s="1"/>
      <c r="D40" s="1"/>
      <c r="E40" s="1"/>
      <c r="F40" s="1"/>
      <c r="G40" s="1"/>
      <c r="H40" s="1"/>
      <c r="I40" s="1"/>
      <c r="J40" s="1"/>
    </row>
    <row r="41" spans="1:10" x14ac:dyDescent="0.25">
      <c r="A41" s="1"/>
      <c r="B41" s="1"/>
      <c r="C41" s="1"/>
      <c r="D41" s="1"/>
      <c r="E41" s="1"/>
      <c r="F41" s="1"/>
      <c r="G41" s="1"/>
      <c r="H41" s="1"/>
      <c r="I41" s="1"/>
      <c r="J41" s="1"/>
    </row>
    <row r="42" spans="1:10" x14ac:dyDescent="0.25">
      <c r="A42" s="1"/>
      <c r="B42" s="1"/>
      <c r="C42" s="1"/>
      <c r="D42" s="1"/>
      <c r="E42" s="1"/>
      <c r="F42" s="1"/>
      <c r="G42" s="1"/>
      <c r="H42" s="1"/>
      <c r="I42" s="1"/>
      <c r="J42" s="1"/>
    </row>
    <row r="43" spans="1:10" x14ac:dyDescent="0.25">
      <c r="A43" s="1"/>
      <c r="B43" s="1"/>
      <c r="C43" s="1"/>
      <c r="D43" s="1"/>
      <c r="E43" s="1"/>
      <c r="F43" s="1"/>
      <c r="G43" s="1"/>
      <c r="H43" s="1"/>
      <c r="I43" s="1"/>
      <c r="J43" s="1"/>
    </row>
    <row r="44" spans="1:10" x14ac:dyDescent="0.25">
      <c r="A44" s="1"/>
      <c r="B44" s="1"/>
      <c r="C44" s="1"/>
      <c r="D44" s="1"/>
      <c r="E44" s="1"/>
      <c r="F44" s="1"/>
      <c r="G44" s="1"/>
      <c r="H44" s="1"/>
      <c r="I44" s="1"/>
      <c r="J44" s="1"/>
    </row>
    <row r="45" spans="1:10" x14ac:dyDescent="0.25">
      <c r="A45" s="1"/>
      <c r="B45" s="1"/>
      <c r="C45" s="1"/>
      <c r="D45" s="1"/>
      <c r="E45" s="1"/>
      <c r="F45" s="1"/>
      <c r="G45" s="1"/>
      <c r="H45" s="1"/>
      <c r="I45" s="1"/>
      <c r="J45" s="1"/>
    </row>
    <row r="46" spans="1:10" x14ac:dyDescent="0.25">
      <c r="A46" s="1"/>
      <c r="B46" s="1"/>
      <c r="C46" s="1"/>
      <c r="D46" s="1"/>
      <c r="E46" s="1"/>
      <c r="F46" s="1"/>
      <c r="G46" s="1"/>
      <c r="H46" s="1"/>
      <c r="I46" s="1"/>
      <c r="J46" s="1"/>
    </row>
    <row r="47" spans="1:10" x14ac:dyDescent="0.25">
      <c r="A47" s="1"/>
      <c r="B47" s="1"/>
      <c r="C47" s="1"/>
      <c r="D47" s="1"/>
      <c r="E47" s="1"/>
      <c r="F47" s="1"/>
      <c r="G47" s="1"/>
      <c r="H47" s="1"/>
      <c r="I47" s="1"/>
      <c r="J47" s="1"/>
    </row>
  </sheetData>
  <mergeCells count="3">
    <mergeCell ref="A1:F1"/>
    <mergeCell ref="A20:F20"/>
    <mergeCell ref="B21:F21"/>
  </mergeCells>
  <pageMargins left="0.78740157480314965" right="0.59055118110236227" top="0.78740157480314965" bottom="0.39370078740157483" header="0" footer="0.39370078740157483"/>
  <pageSetup paperSize="9" orientation="portrait" r:id="rId1"/>
  <headerFooter scaleWithDoc="0">
    <oddFooter>&amp;R&amp;9&amp;P</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114</vt:i4>
      </vt:variant>
      <vt:variant>
        <vt:lpstr>Rangos con nombre</vt:lpstr>
      </vt:variant>
      <vt:variant>
        <vt:i4>18</vt:i4>
      </vt:variant>
    </vt:vector>
  </HeadingPairs>
  <TitlesOfParts>
    <vt:vector size="132" baseType="lpstr">
      <vt:lpstr>Portada</vt:lpstr>
      <vt:lpstr>Índice completo</vt:lpstr>
      <vt:lpstr>Índice</vt:lpstr>
      <vt:lpstr>Plan Tabulación</vt:lpstr>
      <vt:lpstr>Subportada 1</vt:lpstr>
      <vt:lpstr>Visi-Mes</vt:lpstr>
      <vt:lpstr>Visi-TipoViaj y Vía</vt:lpstr>
      <vt:lpstr>Visi-Resi</vt:lpstr>
      <vt:lpstr>Visi-Vía-Mes</vt:lpstr>
      <vt:lpstr>Visi-Resi-Mes</vt:lpstr>
      <vt:lpstr>Visi-Resi-Vía</vt:lpstr>
      <vt:lpstr>Subportada 2</vt:lpstr>
      <vt:lpstr>Tur-Mes</vt:lpstr>
      <vt:lpstr>Tur-Vía</vt:lpstr>
      <vt:lpstr>Tur-Resi</vt:lpstr>
      <vt:lpstr>Tur-Motivo</vt:lpstr>
      <vt:lpstr>Tur-Duración</vt:lpstr>
      <vt:lpstr>Tur-Aloja</vt:lpstr>
      <vt:lpstr>Tur-Paquete</vt:lpstr>
      <vt:lpstr>Tur-Vía-Mes</vt:lpstr>
      <vt:lpstr>Tur-Resi-Mes</vt:lpstr>
      <vt:lpstr>Tur-Motivo-Mes</vt:lpstr>
      <vt:lpstr>Tur-Duración-Mes</vt:lpstr>
      <vt:lpstr>Tur-Aloja-Mes</vt:lpstr>
      <vt:lpstr>Tur-Paquete-Mes</vt:lpstr>
      <vt:lpstr>Tur-Resi-Vía</vt:lpstr>
      <vt:lpstr>Tur-Motivo-Vía</vt:lpstr>
      <vt:lpstr>Tur-Duración-Vía</vt:lpstr>
      <vt:lpstr>Tur-Aloja-Vía</vt:lpstr>
      <vt:lpstr>Tur-Paquete-Vía</vt:lpstr>
      <vt:lpstr>Tur-Motivo-Resi</vt:lpstr>
      <vt:lpstr>Tur-Duración-Resi</vt:lpstr>
      <vt:lpstr>Tur-Aloja-Resi</vt:lpstr>
      <vt:lpstr>Tur-Paquete-Resi</vt:lpstr>
      <vt:lpstr>Tur-Duración-Motivo</vt:lpstr>
      <vt:lpstr>Tur-Aloja-Motivo</vt:lpstr>
      <vt:lpstr>Tur-Paquete-Motivo</vt:lpstr>
      <vt:lpstr>Tur-Aloja-Duración</vt:lpstr>
      <vt:lpstr>Tur-Paquete-Duración</vt:lpstr>
      <vt:lpstr>Tur-Paquete-Aloja</vt:lpstr>
      <vt:lpstr>Subportada 3</vt:lpstr>
      <vt:lpstr>Exc-Mes</vt:lpstr>
      <vt:lpstr>Exc-Vía</vt:lpstr>
      <vt:lpstr>Exc-Resi</vt:lpstr>
      <vt:lpstr>Exc-Vía-Mes</vt:lpstr>
      <vt:lpstr>Exc-Resi-Mes</vt:lpstr>
      <vt:lpstr>Exc-Resi-Vía</vt:lpstr>
      <vt:lpstr>Subportada 4</vt:lpstr>
      <vt:lpstr>GastoVisi-Mes</vt:lpstr>
      <vt:lpstr>GastoVisi-TipoViaj y Vía</vt:lpstr>
      <vt:lpstr>GastoVisi-Resi</vt:lpstr>
      <vt:lpstr>GastoVisi-Vía-Mes</vt:lpstr>
      <vt:lpstr>GastoVisi-Resi-Mes</vt:lpstr>
      <vt:lpstr>GastoVisi-Resi-Vía</vt:lpstr>
      <vt:lpstr>Subportada 5</vt:lpstr>
      <vt:lpstr>GastoTur-Mes</vt:lpstr>
      <vt:lpstr>GastoTur-Vía</vt:lpstr>
      <vt:lpstr>GastoTur-Resi</vt:lpstr>
      <vt:lpstr>GastoTur-Motivo</vt:lpstr>
      <vt:lpstr>GastoTur-Duración</vt:lpstr>
      <vt:lpstr>GastoTur-Aloja</vt:lpstr>
      <vt:lpstr>GastoTur-Paquete</vt:lpstr>
      <vt:lpstr>GastoTur-Vía-Mes</vt:lpstr>
      <vt:lpstr>GastoTur-Resi-Mes</vt:lpstr>
      <vt:lpstr>GastoTur-Motivo-Mes</vt:lpstr>
      <vt:lpstr>GastoTur-Duración-Mes</vt:lpstr>
      <vt:lpstr>GastoTur-Aloja-Mes</vt:lpstr>
      <vt:lpstr>GastoTur-Paquete-Mes</vt:lpstr>
      <vt:lpstr>GastoTur-Resi-Vía</vt:lpstr>
      <vt:lpstr>GastoTur-Motivo-Vía</vt:lpstr>
      <vt:lpstr>GastoTur-Duración-Vía</vt:lpstr>
      <vt:lpstr>GastoTur-Aloja-Vía</vt:lpstr>
      <vt:lpstr>GastoTur-Paquete-Vía</vt:lpstr>
      <vt:lpstr>GastoTur-Motivo-Resi</vt:lpstr>
      <vt:lpstr>GastoTur-Duración-Resi</vt:lpstr>
      <vt:lpstr>GastoTur-Aloja-Resi</vt:lpstr>
      <vt:lpstr>GastoTur-Paquete-Resi</vt:lpstr>
      <vt:lpstr>GastoTur-Duración-Motivo</vt:lpstr>
      <vt:lpstr>GastoTur-Aloja-Motivo</vt:lpstr>
      <vt:lpstr>GastoTur-Paquete-Motivo</vt:lpstr>
      <vt:lpstr>GastoTur-Aloja-Duración</vt:lpstr>
      <vt:lpstr>GastoTur-Paquete-Duración</vt:lpstr>
      <vt:lpstr>GastoTur-Paquete-Aloja</vt:lpstr>
      <vt:lpstr>Subportada 6</vt:lpstr>
      <vt:lpstr>GastoExc-Mes</vt:lpstr>
      <vt:lpstr>GastoExc-Vía</vt:lpstr>
      <vt:lpstr>GastoExc-Resi</vt:lpstr>
      <vt:lpstr>GastoExc-Vía-Mes</vt:lpstr>
      <vt:lpstr>GastoExc-Resi-Mes</vt:lpstr>
      <vt:lpstr>GastoExc-Resi-Vía</vt:lpstr>
      <vt:lpstr>Subportada 7</vt:lpstr>
      <vt:lpstr>EMTur-Serie Anual</vt:lpstr>
      <vt:lpstr>EMTur-Vía-Mes</vt:lpstr>
      <vt:lpstr>EMTur-Resi-Mes</vt:lpstr>
      <vt:lpstr>EMTur-Motivo-Mes</vt:lpstr>
      <vt:lpstr>EMTur-Duración-Mes</vt:lpstr>
      <vt:lpstr>EMTur-Aloja-Mes</vt:lpstr>
      <vt:lpstr>EMTur-Paquete-Mes</vt:lpstr>
      <vt:lpstr>EMTur-Resi-Vía</vt:lpstr>
      <vt:lpstr>EMTur-Motivo-Vía</vt:lpstr>
      <vt:lpstr>EMTur-Duración-Vía</vt:lpstr>
      <vt:lpstr>EMTur-Aloja-Vía</vt:lpstr>
      <vt:lpstr>EMTur-Paquete-Vía</vt:lpstr>
      <vt:lpstr>EMTur-Motivo-Resi</vt:lpstr>
      <vt:lpstr>EMTur-Duración-Resi</vt:lpstr>
      <vt:lpstr>EMTur-Aloja-Resi</vt:lpstr>
      <vt:lpstr>EMTur-Paquete-Resi</vt:lpstr>
      <vt:lpstr>EMTur-Duración-Motivo</vt:lpstr>
      <vt:lpstr>EMTur-Aloja-Motivo</vt:lpstr>
      <vt:lpstr>EMTur-Paquete-Motivo</vt:lpstr>
      <vt:lpstr>EMTur-Aloja-Duración</vt:lpstr>
      <vt:lpstr>EMTur-Paquete-Duración</vt:lpstr>
      <vt:lpstr>EMTur-Paquete-Aloja</vt:lpstr>
      <vt:lpstr>Contraportada</vt:lpstr>
      <vt:lpstr>Contraportada!Área_de_impresión</vt:lpstr>
      <vt:lpstr>'Exc-Resi-Vía'!Área_de_impresión</vt:lpstr>
      <vt:lpstr>'GastoExc-Resi-Vía'!Área_de_impresión</vt:lpstr>
      <vt:lpstr>'GastoExc-Vía-Mes'!Área_de_impresión</vt:lpstr>
      <vt:lpstr>'GastoTur-Aloja-Resi'!Área_de_impresión</vt:lpstr>
      <vt:lpstr>'GastoVisi-Mes'!Área_de_impresión</vt:lpstr>
      <vt:lpstr>'GastoVisi-Resi'!Área_de_impresión</vt:lpstr>
      <vt:lpstr>'GastoVisi-TipoViaj y Vía'!Área_de_impresión</vt:lpstr>
      <vt:lpstr>'GastoVisi-Vía-Mes'!Área_de_impresión</vt:lpstr>
      <vt:lpstr>Índice!Área_de_impresión</vt:lpstr>
      <vt:lpstr>'Índice completo'!Área_de_impresión</vt:lpstr>
      <vt:lpstr>Portada!Área_de_impresión</vt:lpstr>
      <vt:lpstr>'Tur-Aloja-Mes'!Área_de_impresión</vt:lpstr>
      <vt:lpstr>'Tur-Motivo-Mes'!Área_de_impresión</vt:lpstr>
      <vt:lpstr>'Visi-Resi-Vía'!Área_de_impresión</vt:lpstr>
      <vt:lpstr>Índice!Títulos_a_imprimir</vt:lpstr>
      <vt:lpstr>'Índice completo'!Títulos_a_imprimir</vt:lpstr>
      <vt:lpstr>'Plan Tabulación'!Títulos_a_imprimir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César Legarra Rivero</dc:creator>
  <cp:lastModifiedBy>Cesar</cp:lastModifiedBy>
  <cp:lastPrinted>2019-02-12T12:24:57Z</cp:lastPrinted>
  <dcterms:created xsi:type="dcterms:W3CDTF">2000-12-22T20:01:59Z</dcterms:created>
  <dcterms:modified xsi:type="dcterms:W3CDTF">2019-02-12T12:25:14Z</dcterms:modified>
</cp:coreProperties>
</file>